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PL" sheetId="1" r:id="rId1"/>
    <sheet name="BS" sheetId="2" r:id="rId2"/>
    <sheet name="Cashflow" sheetId="3" r:id="rId3"/>
    <sheet name="Equity" sheetId="4" r:id="rId4"/>
    <sheet name="Note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<sst xmlns="http://schemas.openxmlformats.org/spreadsheetml/2006/main" count="495" uniqueCount="368">
  <si>
    <t>*</t>
  </si>
  <si>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</si>
  <si>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</si>
  <si>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</si>
  <si>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</si>
  <si>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</si>
  <si>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</si>
  <si>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</si>
  <si>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</si>
  <si>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</si>
  <si>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RM'000</t>
  </si>
  <si>
    <t>1</t>
  </si>
  <si>
    <t>(a)</t>
  </si>
  <si>
    <t>Revenue</t>
  </si>
  <si>
    <t>(b)</t>
  </si>
  <si>
    <t>Operating expenses</t>
  </si>
  <si>
    <t>(c)</t>
  </si>
  <si>
    <t>(d)</t>
  </si>
  <si>
    <t>(e)</t>
  </si>
  <si>
    <t>Finance costs, net</t>
  </si>
  <si>
    <t>(f)</t>
  </si>
  <si>
    <t>Loss before income tax and</t>
  </si>
  <si>
    <t>minority interests</t>
  </si>
  <si>
    <t>(g)</t>
  </si>
  <si>
    <t>Share of results of associated companies</t>
  </si>
  <si>
    <t>(h)</t>
  </si>
  <si>
    <t>Loss before income tax and minority</t>
  </si>
  <si>
    <t>interests</t>
  </si>
  <si>
    <t>(i)</t>
  </si>
  <si>
    <t>Income Tax</t>
  </si>
  <si>
    <t>(j)</t>
  </si>
  <si>
    <t xml:space="preserve">Loss after income tax before </t>
  </si>
  <si>
    <t>deducting minority interest</t>
  </si>
  <si>
    <t>(ii)</t>
  </si>
  <si>
    <t>(k)</t>
  </si>
  <si>
    <t>Net loss attributable to  members</t>
  </si>
  <si>
    <t>of the company</t>
  </si>
  <si>
    <t>Earnings per share based on 1(k)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</si>
  <si>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</si>
  <si>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</si>
  <si>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</si>
  <si>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</si>
  <si>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</si>
  <si>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</si>
  <si>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 xml:space="preserve">(The Condensed Consolidated Income Statement should be read in conjunction with the Annual Financial Report 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</si>
  <si>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</si>
  <si>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</si>
  <si>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</si>
  <si>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</si>
  <si>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</si>
  <si>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</si>
  <si>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</si>
  <si>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</si>
  <si>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</si>
  <si>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2003</t>
  </si>
  <si>
    <t>Movements during the</t>
  </si>
  <si>
    <t>period (cumulative)</t>
  </si>
  <si>
    <t>*RESERVES</t>
  </si>
  <si>
    <t>Foreign</t>
  </si>
  <si>
    <t>Premium</t>
  </si>
  <si>
    <t>Exchange</t>
  </si>
  <si>
    <t>**Capital</t>
  </si>
  <si>
    <t>The above reserves are not distributable by way of dividends.</t>
  </si>
  <si>
    <t>**</t>
  </si>
  <si>
    <t>The capital reserve arose from the issuance of shares in a subsidiary at a premium to minority shareholders</t>
  </si>
  <si>
    <t>(The Condensed Consolidated Statement of Changes in Equity should be read in conjunction with the Annual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</si>
  <si>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</si>
  <si>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</si>
  <si>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</si>
  <si>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</si>
  <si>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</si>
  <si>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</si>
  <si>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</si>
  <si>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</si>
  <si>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</si>
  <si>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</si>
  <si>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Investments</t>
  </si>
  <si>
    <t>3.</t>
  </si>
  <si>
    <t>Long term receivable</t>
  </si>
  <si>
    <t>4.</t>
  </si>
  <si>
    <t>Real property assets</t>
  </si>
  <si>
    <t>5.</t>
  </si>
  <si>
    <t>Deferred expenditure</t>
  </si>
  <si>
    <t>6.</t>
  </si>
  <si>
    <t>Current Assets</t>
  </si>
  <si>
    <t>Development properties</t>
  </si>
  <si>
    <t>Inventories</t>
  </si>
  <si>
    <t>Due from customers for construction contracts</t>
  </si>
  <si>
    <t>Due from associated companies</t>
  </si>
  <si>
    <t>Due from affiliated companies, net</t>
  </si>
  <si>
    <t>Receivables</t>
  </si>
  <si>
    <t>Short term investments</t>
  </si>
  <si>
    <t>Cash and bank balances</t>
  </si>
  <si>
    <t>7.</t>
  </si>
  <si>
    <t>Current Liabilities</t>
  </si>
  <si>
    <t>Due to customers for construction contracts</t>
  </si>
  <si>
    <t xml:space="preserve">Payables </t>
  </si>
  <si>
    <t>Borrowings</t>
  </si>
  <si>
    <t>Taxation</t>
  </si>
  <si>
    <t>8.</t>
  </si>
  <si>
    <t>Net current liabilities</t>
  </si>
  <si>
    <t>Shareholders' Funds</t>
  </si>
  <si>
    <t>9.</t>
  </si>
  <si>
    <t>Share Capital</t>
  </si>
  <si>
    <t>10.</t>
  </si>
  <si>
    <t>Reserves</t>
  </si>
  <si>
    <t>11.</t>
  </si>
  <si>
    <t>Minority interests</t>
  </si>
  <si>
    <t>12.</t>
  </si>
  <si>
    <t>Long term liabilities</t>
  </si>
  <si>
    <t>13.</t>
  </si>
  <si>
    <t>Deferred taxation</t>
  </si>
  <si>
    <t>14.</t>
  </si>
  <si>
    <t>Net tangible assets per share (RM)</t>
  </si>
  <si>
    <t>NTA = SHF - DE</t>
  </si>
  <si>
    <t xml:space="preserve">(The Condensed Consolidated Balance Sheet should be read in conjunction with the Annual Financial Report </t>
  </si>
  <si>
    <t>Condensed Consolidated Cash Flow Statements</t>
  </si>
  <si>
    <t xml:space="preserve"> </t>
  </si>
  <si>
    <t>CASH FLOWS FROM OPERATING ACTIVITIES</t>
  </si>
  <si>
    <t>Net Loss before tax</t>
  </si>
  <si>
    <t>Adjustment for :-</t>
  </si>
  <si>
    <t>Depreciation</t>
  </si>
  <si>
    <t>Interest income</t>
  </si>
  <si>
    <t>Other non-cash items</t>
  </si>
  <si>
    <t>Operating loss before changes in working capital</t>
  </si>
  <si>
    <t>Changes in development properties</t>
  </si>
  <si>
    <t>Changes in inventories</t>
  </si>
  <si>
    <t>Changes in gross amount due from/to customers</t>
  </si>
  <si>
    <t>Changes in receivables</t>
  </si>
  <si>
    <t>Changes in payables</t>
  </si>
  <si>
    <t>Tax paid</t>
  </si>
  <si>
    <t>CASH FLOWS FROM INVESTING ACTIVITIES</t>
  </si>
  <si>
    <t>Increase in deferred expenditure and real property assets</t>
  </si>
  <si>
    <t>Acquisition of property, plant and equipment</t>
  </si>
  <si>
    <t>Interest received</t>
  </si>
  <si>
    <t>Other investing activities</t>
  </si>
  <si>
    <t>CASH FLOWS FROM FINANCING ACTIVITIES</t>
  </si>
  <si>
    <t>Drawndown of borrowings</t>
  </si>
  <si>
    <t>Repayment of borrowings</t>
  </si>
  <si>
    <t>Interest paid</t>
  </si>
  <si>
    <t>Other financing activities</t>
  </si>
  <si>
    <t>Net Change in Cash &amp; Cash Equivalents</t>
  </si>
  <si>
    <t>Cash &amp; Cash Equivalents at beginning of period</t>
  </si>
  <si>
    <t>Effect of changes in exchange rate</t>
  </si>
  <si>
    <t>Cash &amp; Cash Equivalents at end of period</t>
  </si>
  <si>
    <t>(The Condensed Consolidated Cash Flow Statements should be read in conjunction with the Annual</t>
  </si>
  <si>
    <t xml:space="preserve">Selected Explanatory Notes </t>
  </si>
  <si>
    <t>A.</t>
  </si>
  <si>
    <t>MASB 26 - Paragraph 16</t>
  </si>
  <si>
    <t>A1</t>
  </si>
  <si>
    <t>Accounting Policies</t>
  </si>
  <si>
    <t>A2</t>
  </si>
  <si>
    <t>Auditors' Report on the Preceding Annual Financial Statements</t>
  </si>
  <si>
    <t>A3</t>
  </si>
  <si>
    <t>Seasonal or Cyclical Factors</t>
  </si>
  <si>
    <t>The Group's business operations are not significantly affected by any seasonal and cyclical factors.</t>
  </si>
  <si>
    <t>A4</t>
  </si>
  <si>
    <t>Unusual Items Due to their Nature, Size or Incidence</t>
  </si>
  <si>
    <t>A5</t>
  </si>
  <si>
    <t>Material Changes in Estimates of Amounts</t>
  </si>
  <si>
    <t>A6</t>
  </si>
  <si>
    <t>Changes in Debt and Equity Securities</t>
  </si>
  <si>
    <t>The Group was not involved in any issuance and repayment of debt and equity securities, share buy-backs,</t>
  </si>
  <si>
    <t>A7</t>
  </si>
  <si>
    <t>Dividend Paid</t>
  </si>
  <si>
    <t>No interim dividend has been paid and/or recommended for the current financial period to date.</t>
  </si>
  <si>
    <t>A8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</si>
  <si>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</si>
  <si>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</si>
  <si>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</si>
  <si>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</si>
  <si>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</si>
  <si>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</si>
  <si>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</si>
  <si>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</si>
  <si>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</si>
  <si>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Elimination</t>
  </si>
  <si>
    <t>Segment results</t>
  </si>
  <si>
    <t>Interest expense</t>
  </si>
  <si>
    <t>Loss before tax</t>
  </si>
  <si>
    <t>Tax expense</t>
  </si>
  <si>
    <t>Loss after tax</t>
  </si>
  <si>
    <t>A9</t>
  </si>
  <si>
    <t>Valuation of Property, Plant and Equipment</t>
  </si>
  <si>
    <t>A10</t>
  </si>
  <si>
    <t>Subsequent Events</t>
  </si>
  <si>
    <t>A11</t>
  </si>
  <si>
    <t>Changes in the Composition of the Group</t>
  </si>
  <si>
    <t>A12</t>
  </si>
  <si>
    <t>Changes in Contingent Liabilities and Contingent Assets</t>
  </si>
  <si>
    <t>There are no material changes in contingent liabilities and contingent assets for the current financial year to date.</t>
  </si>
  <si>
    <t>A13</t>
  </si>
  <si>
    <t>Capital Commitments</t>
  </si>
  <si>
    <t>Approved but not contracted for</t>
  </si>
  <si>
    <t>Others</t>
  </si>
  <si>
    <t>Approved and contracted for</t>
  </si>
  <si>
    <t>B.</t>
  </si>
  <si>
    <t>B1</t>
  </si>
  <si>
    <t>Review of Performance</t>
  </si>
  <si>
    <t>B2</t>
  </si>
  <si>
    <t>Material Change in the Quarterly Results</t>
  </si>
  <si>
    <t>B3</t>
  </si>
  <si>
    <t>Current Year Prospects</t>
  </si>
  <si>
    <t>B4</t>
  </si>
  <si>
    <t>Variance from Profit Forecast/Profit Guarantee</t>
  </si>
  <si>
    <t>Not applicable in this quarterly report.</t>
  </si>
  <si>
    <t>B5</t>
  </si>
  <si>
    <t>Taxation comprises:</t>
  </si>
  <si>
    <t>Tax expense:</t>
  </si>
  <si>
    <t>Malaysian tax</t>
  </si>
  <si>
    <t>Foreign tax</t>
  </si>
  <si>
    <t xml:space="preserve">Deferred tax </t>
  </si>
  <si>
    <t>Share of associate tax</t>
  </si>
  <si>
    <t>B6</t>
  </si>
  <si>
    <t>Sale of  Unquoted Investments and/or Properties</t>
  </si>
  <si>
    <t>There were no sale of unquoted investments nor properties for the current financial year to date.</t>
  </si>
  <si>
    <t>B7</t>
  </si>
  <si>
    <t>Investment in Quoted Securities</t>
  </si>
  <si>
    <t>Particulars of  investment in quoted securities :</t>
  </si>
  <si>
    <t xml:space="preserve">Purchases / disposal </t>
  </si>
  <si>
    <t>Total Purchases</t>
  </si>
  <si>
    <t>Total Sale Proceeds</t>
  </si>
  <si>
    <t>Total Gain on Disposal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</si>
  <si>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</si>
  <si>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</si>
  <si>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</si>
  <si>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</si>
  <si>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</si>
  <si>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B8</t>
  </si>
  <si>
    <t>Status of Corporate Proposals</t>
  </si>
  <si>
    <t>The Corporate proposals announced but not completed at the date of this report are as follows :-</t>
  </si>
  <si>
    <t>B9</t>
  </si>
  <si>
    <t>Group Borrowings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</si>
  <si>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</si>
  <si>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</si>
  <si>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</si>
  <si>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</si>
  <si>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</si>
  <si>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</si>
  <si>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</si>
  <si>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There were no financial instruments with off-balance sheet risk as at the date of this report.</t>
  </si>
  <si>
    <t>B11</t>
  </si>
  <si>
    <t>Material Litigation</t>
  </si>
  <si>
    <t>B12</t>
  </si>
  <si>
    <t>Dividend</t>
  </si>
  <si>
    <t>B13</t>
  </si>
  <si>
    <t>Earnings per share</t>
  </si>
  <si>
    <t>Basic</t>
  </si>
  <si>
    <t>Net loss for the period (RM'000)</t>
  </si>
  <si>
    <t>Number of shares in issue during the</t>
  </si>
  <si>
    <t>period ('000')</t>
  </si>
  <si>
    <t xml:space="preserve">Weighted average number of shares </t>
  </si>
  <si>
    <t xml:space="preserve"> in issue ('000)</t>
  </si>
  <si>
    <t>Basic loss per share (sen)</t>
  </si>
  <si>
    <t>Fully diluted</t>
  </si>
  <si>
    <t>On behalf of the Board</t>
  </si>
  <si>
    <t>OLYMPIA INDUSTRIES BERHAD</t>
  </si>
  <si>
    <t>Lim Yoke Si</t>
  </si>
  <si>
    <t>Company Secretary</t>
  </si>
  <si>
    <t>Kuala Lumpur</t>
  </si>
  <si>
    <t>Gain on disposal of a subsidiary company</t>
  </si>
  <si>
    <t>Cash outflow from disposal of a subsidiary company</t>
  </si>
  <si>
    <t>At 1 July 2004</t>
  </si>
  <si>
    <t>Revaluatin</t>
  </si>
  <si>
    <t>Reserve</t>
  </si>
  <si>
    <t>Prior year adjustments</t>
  </si>
  <si>
    <t xml:space="preserve">Realisation of foreign exchange </t>
  </si>
  <si>
    <t>reserve from the disposal of</t>
  </si>
  <si>
    <t>a subsidiary company</t>
  </si>
  <si>
    <t>Financial Report for the year ended 30 June 2004)</t>
  </si>
  <si>
    <t>The auditors' report on the financial statements for the year ended 30 June 2004 was not qualified.</t>
  </si>
  <si>
    <t>Share of results of associate</t>
  </si>
  <si>
    <t>OLYMPIA INDUSTIRES BERHAD</t>
  </si>
  <si>
    <t>30 June 2004</t>
  </si>
  <si>
    <t xml:space="preserve">Other operating income </t>
  </si>
  <si>
    <t>Net cash generated from/(used in) investing activities</t>
  </si>
  <si>
    <t xml:space="preserve">Under/ (Over) provided in prior years </t>
  </si>
  <si>
    <t xml:space="preserve">of time to 30 September 2005 to complete the implementation of the Scheme and the extension of time to </t>
  </si>
  <si>
    <t>company.</t>
  </si>
  <si>
    <t>The list of material litigation is attached as Annexure 1.</t>
  </si>
  <si>
    <t>(Loss)/Profit from operations</t>
  </si>
  <si>
    <t>Proceed/(Purchase) of investments</t>
  </si>
  <si>
    <t>30 Jun 2005</t>
  </si>
  <si>
    <t>For the fourth quarter ended 30 June 2005</t>
  </si>
  <si>
    <t>30 Jun 2004</t>
  </si>
  <si>
    <t>As at 30 June 2005</t>
  </si>
  <si>
    <t>For the period ended 30 June 2005</t>
  </si>
  <si>
    <t>Current year to date 30 June 2005</t>
  </si>
  <si>
    <t>At 30 June 2005</t>
  </si>
  <si>
    <t>Comparative year to date 30 June 2004</t>
  </si>
  <si>
    <t>At 30 June 2004</t>
  </si>
  <si>
    <t xml:space="preserve">Revaluation </t>
  </si>
  <si>
    <t>There are no significant events which have occurred between 30 June 2005 and the date of this report.</t>
  </si>
  <si>
    <t>Capital Commitments not provided for in the financial statements as at 30 June 2005 are as follows:</t>
  </si>
  <si>
    <t>30 June 2005</t>
  </si>
  <si>
    <t>Net cash generated from operating activities</t>
  </si>
  <si>
    <t>Net cash used in financing activities</t>
  </si>
  <si>
    <t>The interim financial statements are unaudited and have been prepared in accordance with the requirements of MASB 26:</t>
  </si>
  <si>
    <t xml:space="preserve">Interim Financial Reporting and paragraph 9.22 of the Bursa Malaysia Listing Requirements. </t>
  </si>
  <si>
    <t xml:space="preserve">The interim financial statements should be read in conjunction with the audited financial statements for the year ended </t>
  </si>
  <si>
    <t>30 June 2004. These explanatory notes attached to the interim financial statements provide an explanation of events and</t>
  </si>
  <si>
    <t xml:space="preserve">transactions that are significant to an understanding of the changes in the financial position and performance of the </t>
  </si>
  <si>
    <t>Group since the financial year ended 30 June 2004.</t>
  </si>
  <si>
    <t>The same accounting policies and methods of computation are followed in the interim financial statements as compared</t>
  </si>
  <si>
    <t>with the financial statements for the year ended 30 June 2004, except for the adoption of MASB 31 to MASB 32, which</t>
  </si>
  <si>
    <t>became effective from 1 January 2004.</t>
  </si>
  <si>
    <t>The adoption of these MASBs have not given rise to any adjustments to the opening balances of retained profits of the</t>
  </si>
  <si>
    <t>prior year and the current period or to changes in comparatives.</t>
  </si>
  <si>
    <t xml:space="preserve">There were no unusual items affecting assets, liabilities, equity, net income or cash flows during the financial year to </t>
  </si>
  <si>
    <t>date.</t>
  </si>
  <si>
    <t xml:space="preserve">There were no material changes in estimates of amounts reported in prior quarters of the current financial year or </t>
  </si>
  <si>
    <t>changes in estimates of amounts reported in prior years that have a material effect in the current quarter.</t>
  </si>
  <si>
    <t>share cancellations, shares held as treasury shares and resale of treasury shares for the current financial year to date.</t>
  </si>
  <si>
    <t>The valuations of property, plant and equipment have been brought forward, without amendment from the most recent</t>
  </si>
  <si>
    <t>audited annual financial statements for the year ended 30 June 2004.</t>
  </si>
  <si>
    <t>For the quarter under review, the Group reported loss before tax of RM50.6 million as compared to RM25.3 million</t>
  </si>
  <si>
    <t>The Group is in the process of implementing its restructuring scheme and pending completion, the results of the Group</t>
  </si>
  <si>
    <t>is not expected to show any material improvements for the current financial year ending 30 June 2006.</t>
  </si>
  <si>
    <t>The effective tax rate of the Group for the current year to date is disproportionate to the statutory tax rate due to tax on</t>
  </si>
  <si>
    <t>profits of certain subsidiaries which cannot be set off against losses of other subsidiaries for tax purpose as group relief</t>
  </si>
  <si>
    <t>is not available.</t>
  </si>
  <si>
    <t>Balances as at 30 June 2005</t>
  </si>
  <si>
    <t>The Company, having obtained approvals from its shareholders on 30 October 2003 in respect of the Proposed</t>
  </si>
  <si>
    <t>Restructuring Scheme ("Scheme") is still in the process of implementing the various proposals under the Scheme.</t>
  </si>
  <si>
    <t>Proposals under the Scheme, include, amongst others, the proposed capital reduction and proposed capital</t>
  </si>
  <si>
    <t xml:space="preserve">consolidation, proposed right issue, proposed special issue, proposed acquisitions and proposed debt </t>
  </si>
  <si>
    <t xml:space="preserve">restructuring involving the issuance of various securities to creditors, shareholders, placees and vendors of </t>
  </si>
  <si>
    <t xml:space="preserve">assets.  The implementation is to be carried out simultaneously with Mycom Berhad Group's proposed  </t>
  </si>
  <si>
    <t>restructuring scheme.</t>
  </si>
  <si>
    <t>The High Court of Malaya at Kuala Lumpur had sanctioned and confirmed the proposed capital reduction and</t>
  </si>
  <si>
    <t>proposed capital consolidation and the proposed share premium account reduction under the scheme.</t>
  </si>
  <si>
    <t>The Securities Commission ("SC") had on 6 April 2005 approved the Company's application for an extension</t>
  </si>
  <si>
    <t>31 December 2005 for the merger between Jupiter Securities Sdn Bhd ("JSSB") and at least one (1) stockbroking</t>
  </si>
  <si>
    <t>On 16 June 2005, the Company announced that the acquisition of Harta Sekata Sdn Bhd ("HSSB"), which is an</t>
  </si>
  <si>
    <t xml:space="preserve">integral part of the Scheme, was unlikely to be completed in time for the Scheme to be implemented by the SC's </t>
  </si>
  <si>
    <t>of 78% in HSSB ("HSSB Acquisition") on the basis that HSSB was free from all assets and liabilities whatsoever</t>
  </si>
  <si>
    <t>other than the two (2) pieces of land identified as P.T. Nos. 242 ("Lot 242") &amp; Lot 243 ("Lot 243"), H.S.(D) 114558,</t>
  </si>
  <si>
    <t>&amp; 114559, Town of Petaling Jaya, District of Petaling, State of Selangor ("HSSB Land").  The SC approved the</t>
  </si>
  <si>
    <t>HSSB Acquisition on condition the HSSB Land was free from encumbrances except for an existing lien-holders</t>
  </si>
  <si>
    <t xml:space="preserve">In view of the above, the Company had, via its merchant bank adviser, on 19 July 2005, sought approval from </t>
  </si>
  <si>
    <t>the SC on the following: -</t>
  </si>
  <si>
    <t>Proposed variation to the condition imposed by the SC on the HSSB Acquisition;</t>
  </si>
  <si>
    <t>Extension of time of three (3) months until 31 December 2005 to complete the implementation of the Scheme;</t>
  </si>
  <si>
    <t>and</t>
  </si>
  <si>
    <t>Extension of time of three (3) months until 31 March 2006 for the merger between JSSB and at least one (1)</t>
  </si>
  <si>
    <t>stockbroking company.</t>
  </si>
  <si>
    <t>The above is still pending decision from the SC.</t>
  </si>
  <si>
    <t>As at 30 June 2005, the Group borrowings are as follows :</t>
  </si>
  <si>
    <t>For the quarter ended 30 June 2005, the Group's revenue increased marginally by 0.7% to RM51.9 millon as compared</t>
  </si>
  <si>
    <t>to the preceeding year corresponding quarter of RM51.1 million due to better performance from the gaming division.</t>
  </si>
  <si>
    <t xml:space="preserve">For the year ended 30 June 2005, the Group's revenue has decreased by 3.1% to RM202.3 million.  The loss before </t>
  </si>
  <si>
    <t xml:space="preserve">taxation has increased by 38% to RM130.7 million.  The loss is attributable to adverse performance of the construction </t>
  </si>
  <si>
    <t>gains from Bursa Malaysia Berhad shares realized in the year ended 30 June 2004.</t>
  </si>
  <si>
    <t>coupled with the absence of foreign exchange write back from disposal of a subsidiary company and gains from Bursa</t>
  </si>
  <si>
    <t>Malaysia Berhad shares realized in the previous year.</t>
  </si>
  <si>
    <t>There is no other changes in the Composition of the Group for the current financial year to date.</t>
  </si>
  <si>
    <t>The Group's wholly owned subsidiary company, Jupiter Capital (UK) Limited has on 14 June 2005 was struck off from</t>
  </si>
  <si>
    <t>dormant subsidary did not have any material effects to results of the Group.</t>
  </si>
  <si>
    <t>No interim dividend has been recommended for the current financial year to date.</t>
  </si>
  <si>
    <t>Bursa Malaysia listing requirements (Part A of Appendix 9B)</t>
  </si>
  <si>
    <t>26 August 2005</t>
  </si>
  <si>
    <t>the register by the Registrar of Companies House in United Kingdom and was accordingly dissolved.  The dissolution of this</t>
  </si>
  <si>
    <t>division, increase in finance costs, the absence of foreign exchange reserve write back from disposal of a subsidiary and</t>
  </si>
  <si>
    <t xml:space="preserve">for the previous quarter ended 31 March 2005.  This mainly due to adverse performance of the construction division </t>
  </si>
  <si>
    <t>stipulated deadline of 30 September 2005.  The Company had proposed to acquire the remaining equity interest</t>
  </si>
  <si>
    <t>the HSSB Acquisition.</t>
  </si>
  <si>
    <t xml:space="preserve">dispute between HSSB and its creditor over the title to Lot 243 is unlikely to be resolved in time for the vendor to complete </t>
  </si>
  <si>
    <t xml:space="preserve">caveat on Lot 242.  However, the Company has since been informed by the solicitors of HSSB that the existing legal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</si>
</sst>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  <numFmt numFmtId="174" formatCode="0.0%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38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172" fontId="5" fillId="0" borderId="0" xfId="15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1" fillId="0" borderId="0" xfId="19" applyFont="1" applyAlignment="1" quotePrefix="1">
      <alignment horizontal="left"/>
      <protection/>
    </xf>
    <xf numFmtId="0" fontId="3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/>
    </xf>
    <xf numFmtId="0" fontId="1" fillId="0" borderId="0" xfId="19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172" fontId="5" fillId="0" borderId="0" xfId="15" applyNumberFormat="1" applyFont="1" applyBorder="1" applyAlignment="1">
      <alignment/>
    </xf>
    <xf numFmtId="0" fontId="6" fillId="0" borderId="0" xfId="19" applyFont="1">
      <alignment/>
      <protection/>
    </xf>
    <xf numFmtId="172" fontId="5" fillId="0" borderId="0" xfId="0" applyNumberFormat="1" applyFont="1" applyFill="1" applyAlignment="1">
      <alignment/>
    </xf>
    <xf numFmtId="172" fontId="5" fillId="0" borderId="2" xfId="15" applyNumberFormat="1" applyFont="1" applyFill="1" applyBorder="1" applyAlignment="1">
      <alignment/>
    </xf>
    <xf numFmtId="172" fontId="5" fillId="0" borderId="3" xfId="15" applyNumberFormat="1" applyFont="1" applyFill="1" applyBorder="1" applyAlignment="1">
      <alignment/>
    </xf>
    <xf numFmtId="172" fontId="5" fillId="0" borderId="3" xfId="0" applyNumberFormat="1" applyFont="1" applyFill="1" applyBorder="1" applyAlignment="1">
      <alignment/>
    </xf>
    <xf numFmtId="172" fontId="5" fillId="0" borderId="4" xfId="15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72" fontId="5" fillId="0" borderId="5" xfId="15" applyNumberFormat="1" applyFont="1" applyFill="1" applyBorder="1" applyAlignment="1">
      <alignment/>
    </xf>
    <xf numFmtId="172" fontId="5" fillId="0" borderId="6" xfId="15" applyNumberFormat="1" applyFont="1" applyFill="1" applyBorder="1" applyAlignment="1">
      <alignment/>
    </xf>
    <xf numFmtId="40" fontId="5" fillId="0" borderId="0" xfId="15" applyNumberFormat="1" applyFont="1" applyFill="1" applyBorder="1" applyAlignment="1">
      <alignment/>
    </xf>
    <xf numFmtId="171" fontId="5" fillId="0" borderId="0" xfId="15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Fill="1" applyBorder="1" applyAlignment="1">
      <alignment horizontal="centerContinuous"/>
    </xf>
    <xf numFmtId="172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172" fontId="5" fillId="0" borderId="7" xfId="15" applyNumberFormat="1" applyFont="1" applyFill="1" applyBorder="1" applyAlignment="1">
      <alignment/>
    </xf>
    <xf numFmtId="172" fontId="5" fillId="0" borderId="8" xfId="15" applyNumberFormat="1" applyFont="1" applyFill="1" applyBorder="1" applyAlignment="1">
      <alignment/>
    </xf>
    <xf numFmtId="172" fontId="5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Fill="1" applyAlignment="1">
      <alignment horizontal="right"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Alignment="1" quotePrefix="1">
      <alignment horizontal="right"/>
    </xf>
    <xf numFmtId="17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5" fillId="0" borderId="0" xfId="15" applyNumberFormat="1" applyFont="1" applyFill="1" applyAlignment="1">
      <alignment horizontal="center" vertical="center"/>
    </xf>
    <xf numFmtId="172" fontId="5" fillId="0" borderId="0" xfId="15" applyNumberFormat="1" applyFont="1" applyFill="1" applyAlignment="1">
      <alignment horizontal="center"/>
    </xf>
    <xf numFmtId="172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2" fontId="0" fillId="0" borderId="0" xfId="0" applyNumberFormat="1" applyFill="1" applyBorder="1" applyAlignment="1">
      <alignment/>
    </xf>
    <xf numFmtId="172" fontId="5" fillId="0" borderId="5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5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72" fontId="1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 quotePrefix="1">
      <alignment horizontal="center"/>
    </xf>
    <xf numFmtId="172" fontId="5" fillId="0" borderId="9" xfId="15" applyNumberFormat="1" applyFont="1" applyFill="1" applyBorder="1" applyAlignment="1">
      <alignment/>
    </xf>
    <xf numFmtId="39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0" fontId="1" fillId="0" borderId="0" xfId="19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1" fillId="0" borderId="0" xfId="0" applyFont="1" applyFill="1" applyAlignment="1">
      <alignment horizontal="centerContinuous"/>
    </xf>
    <xf numFmtId="172" fontId="9" fillId="0" borderId="0" xfId="15" applyNumberFormat="1" applyFont="1" applyFill="1" applyAlignment="1" quotePrefix="1">
      <alignment horizontal="center"/>
    </xf>
    <xf numFmtId="171" fontId="5" fillId="0" borderId="0" xfId="15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right"/>
    </xf>
    <xf numFmtId="172" fontId="5" fillId="0" borderId="0" xfId="15" applyNumberFormat="1" applyFont="1" applyFill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172" fontId="5" fillId="0" borderId="7" xfId="15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9" fontId="5" fillId="0" borderId="9" xfId="15" applyNumberFormat="1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 quotePrefix="1">
      <alignment horizontal="left"/>
    </xf>
    <xf numFmtId="0" fontId="5" fillId="0" borderId="0" xfId="0" applyFont="1" applyAlignment="1">
      <alignment horizontal="center"/>
    </xf>
    <xf numFmtId="172" fontId="9" fillId="0" borderId="0" xfId="0" applyNumberFormat="1" applyFont="1" applyAlignment="1" quotePrefix="1">
      <alignment horizontal="center"/>
    </xf>
    <xf numFmtId="172" fontId="5" fillId="0" borderId="7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right"/>
    </xf>
    <xf numFmtId="172" fontId="1" fillId="0" borderId="0" xfId="15" applyNumberFormat="1" applyFont="1" applyFill="1" applyAlignment="1" quotePrefix="1">
      <alignment horizontal="right"/>
    </xf>
    <xf numFmtId="15" fontId="5" fillId="0" borderId="0" xfId="0" applyNumberFormat="1" applyFont="1" applyFill="1" applyAlignment="1" quotePrefix="1">
      <alignment horizontal="left"/>
    </xf>
    <xf numFmtId="172" fontId="1" fillId="0" borderId="0" xfId="15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Olympia%20Industries%20Berhad\Consol\consol%20OIB%202004%20Sept\OIB%20Sept'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OIB%20Consol%20-%20Ju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Equity"/>
      <sheetName val="bs"/>
      <sheetName val="Cashflow"/>
      <sheetName val="Mar03 CF"/>
      <sheetName val="notes"/>
      <sheetName val="turnover"/>
      <sheetName val="EBITDA"/>
      <sheetName val="pbt"/>
      <sheetName val="bank"/>
      <sheetName val="shares"/>
      <sheetName val="Segment"/>
      <sheetName val="CFnote"/>
      <sheetName val="Addn Info"/>
      <sheetName val="Consol BS"/>
      <sheetName val="ConsolCF"/>
      <sheetName val="Consol P&amp;L"/>
      <sheetName val="Oth income"/>
      <sheetName val="Journals"/>
      <sheetName val="Journals2"/>
      <sheetName val="IntercoTrans"/>
      <sheetName val="Taxation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proof"/>
      <sheetName val="Inco"/>
      <sheetName val="Inco(reconcile)"/>
    </sheetNames>
    <sheetDataSet>
      <sheetData sheetId="0">
        <row r="15">
          <cell r="R15">
            <v>1</v>
          </cell>
        </row>
        <row r="17">
          <cell r="H17">
            <v>2004</v>
          </cell>
        </row>
      </sheetData>
      <sheetData sheetId="3">
        <row r="59">
          <cell r="F59" t="str">
            <v>for the year ended 30 June 2004)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CF-AR"/>
      <sheetName val="CF working"/>
      <sheetName val="x"/>
      <sheetName val="xx"/>
      <sheetName val="turnover"/>
      <sheetName val="EBITDA"/>
      <sheetName val="pbt"/>
      <sheetName val="Segment"/>
      <sheetName val="Journals"/>
      <sheetName val="Journals2"/>
      <sheetName val="RPT"/>
      <sheetName val="Disposal of sub"/>
      <sheetName val="Consol BS"/>
      <sheetName val="Consol P&amp;L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Inco"/>
      <sheetName val="Inco(reconcile)"/>
      <sheetName val="shares"/>
      <sheetName val="Addn Info"/>
      <sheetName val="bank"/>
      <sheetName val="Taxation"/>
      <sheetName val="Oth income"/>
      <sheetName val="proof"/>
      <sheetName val="Mar03 CF"/>
    </sheetNames>
    <sheetDataSet>
      <sheetData sheetId="3">
        <row r="36">
          <cell r="P36">
            <v>-454</v>
          </cell>
        </row>
        <row r="44">
          <cell r="N44">
            <v>-128819</v>
          </cell>
        </row>
      </sheetData>
      <sheetData sheetId="6">
        <row r="1">
          <cell r="B1" t="str">
            <v>OLYMPIA INDUSTRIES BERHAD</v>
          </cell>
        </row>
        <row r="2">
          <cell r="B2" t="str">
            <v>(Company no. 63026-U)</v>
          </cell>
        </row>
      </sheetData>
      <sheetData sheetId="35">
        <row r="27">
          <cell r="AX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36">
      <selection activeCell="J44" sqref="J44"/>
    </sheetView>
  </sheetViews>
  <sheetFormatPr defaultColWidth="9.14062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20.7109375" style="5" customWidth="1"/>
    <col min="6" max="6" width="12.421875" style="10" customWidth="1"/>
    <col min="7" max="7" width="1.421875" style="10" customWidth="1"/>
    <col min="8" max="8" width="12.00390625" style="10" customWidth="1"/>
    <col min="9" max="9" width="3.00390625" style="10" customWidth="1"/>
    <col min="10" max="10" width="11.28125" style="10" customWidth="1"/>
    <col min="11" max="11" width="1.57421875" style="10" customWidth="1"/>
    <col min="12" max="12" width="11.28125" style="10" customWidth="1"/>
    <col min="13" max="16384" width="8.7109375" style="5" customWidth="1"/>
  </cols>
  <sheetData>
    <row r="1" ht="12.75">
      <c r="A1" s="29" t="s">
        <v>272</v>
      </c>
    </row>
    <row r="2" ht="12.75">
      <c r="A2" s="4" t="s">
        <v>1</v>
      </c>
    </row>
    <row r="3" ht="12.75">
      <c r="A3" s="2"/>
    </row>
    <row r="4" ht="12.75">
      <c r="A4" s="3" t="s">
        <v>2</v>
      </c>
    </row>
    <row r="5" ht="12.75">
      <c r="A5" s="80" t="s">
        <v>283</v>
      </c>
    </row>
    <row r="6" ht="12.75">
      <c r="A6" s="5" t="s">
        <v>3</v>
      </c>
    </row>
    <row r="8" spans="6:12" ht="12.75">
      <c r="F8" s="38" t="s">
        <v>4</v>
      </c>
      <c r="G8" s="38"/>
      <c r="H8" s="38"/>
      <c r="J8" s="114" t="s">
        <v>5</v>
      </c>
      <c r="K8" s="114"/>
      <c r="L8" s="114"/>
    </row>
    <row r="9" spans="6:12" ht="12.75">
      <c r="F9" s="6" t="s">
        <v>6</v>
      </c>
      <c r="G9" s="6"/>
      <c r="H9" s="6" t="s">
        <v>7</v>
      </c>
      <c r="I9" s="81"/>
      <c r="J9" s="6" t="s">
        <v>6</v>
      </c>
      <c r="K9" s="6"/>
      <c r="L9" s="6" t="s">
        <v>7</v>
      </c>
    </row>
    <row r="10" spans="6:12" ht="12.75">
      <c r="F10" s="7" t="s">
        <v>8</v>
      </c>
      <c r="G10" s="7"/>
      <c r="H10" s="7" t="s">
        <v>8</v>
      </c>
      <c r="I10" s="81"/>
      <c r="J10" s="6" t="s">
        <v>9</v>
      </c>
      <c r="K10" s="7"/>
      <c r="L10" s="6" t="s">
        <v>9</v>
      </c>
    </row>
    <row r="11" spans="6:12" ht="12.75">
      <c r="F11" s="7" t="s">
        <v>282</v>
      </c>
      <c r="G11" s="7"/>
      <c r="H11" s="7" t="s">
        <v>284</v>
      </c>
      <c r="I11" s="81"/>
      <c r="J11" s="7" t="s">
        <v>282</v>
      </c>
      <c r="K11" s="7"/>
      <c r="L11" s="7" t="s">
        <v>284</v>
      </c>
    </row>
    <row r="12" spans="6:12" ht="12.75">
      <c r="F12" s="6" t="s">
        <v>10</v>
      </c>
      <c r="G12" s="6"/>
      <c r="H12" s="7" t="s">
        <v>10</v>
      </c>
      <c r="I12" s="6"/>
      <c r="J12" s="6" t="s">
        <v>10</v>
      </c>
      <c r="K12" s="6"/>
      <c r="L12" s="7" t="s">
        <v>10</v>
      </c>
    </row>
    <row r="14" spans="1:12" ht="12.75">
      <c r="A14" s="11" t="s">
        <v>11</v>
      </c>
      <c r="B14" s="11" t="s">
        <v>12</v>
      </c>
      <c r="C14" s="5" t="s">
        <v>13</v>
      </c>
      <c r="F14" s="28">
        <v>51889</v>
      </c>
      <c r="G14" s="28"/>
      <c r="H14" s="10">
        <v>51528</v>
      </c>
      <c r="J14" s="28">
        <v>202255</v>
      </c>
      <c r="K14" s="28"/>
      <c r="L14" s="10">
        <v>208910</v>
      </c>
    </row>
    <row r="16" spans="2:12" ht="12.75">
      <c r="B16" s="11" t="s">
        <v>14</v>
      </c>
      <c r="C16" s="5" t="s">
        <v>15</v>
      </c>
      <c r="F16" s="82">
        <v>-67291</v>
      </c>
      <c r="G16" s="82"/>
      <c r="H16" s="10">
        <v>-47762</v>
      </c>
      <c r="J16" s="82">
        <v>-236950</v>
      </c>
      <c r="K16" s="82"/>
      <c r="L16" s="10">
        <v>-219901</v>
      </c>
    </row>
    <row r="17" spans="2:11" ht="12.75">
      <c r="B17" s="11"/>
      <c r="F17" s="82"/>
      <c r="G17" s="82"/>
      <c r="J17" s="82"/>
      <c r="K17" s="82"/>
    </row>
    <row r="18" spans="2:12" ht="12.75">
      <c r="B18" s="11" t="s">
        <v>16</v>
      </c>
      <c r="C18" s="5" t="s">
        <v>274</v>
      </c>
      <c r="F18" s="82">
        <v>1340</v>
      </c>
      <c r="G18" s="82"/>
      <c r="H18" s="10">
        <v>1432</v>
      </c>
      <c r="J18" s="82">
        <v>7393</v>
      </c>
      <c r="K18" s="82"/>
      <c r="L18" s="10">
        <v>17807</v>
      </c>
    </row>
    <row r="19" spans="6:12" ht="12.75">
      <c r="F19" s="43"/>
      <c r="G19" s="5"/>
      <c r="H19" s="43"/>
      <c r="J19" s="43"/>
      <c r="K19" s="5"/>
      <c r="L19" s="43"/>
    </row>
    <row r="20" spans="1:12" ht="12.75">
      <c r="A20" s="11"/>
      <c r="B20" s="9" t="s">
        <v>17</v>
      </c>
      <c r="C20" s="9" t="s">
        <v>280</v>
      </c>
      <c r="F20" s="77">
        <f>SUM(F14:F19)</f>
        <v>-14062</v>
      </c>
      <c r="G20" s="5"/>
      <c r="H20" s="77">
        <f>SUM(H14:H19)</f>
        <v>5198</v>
      </c>
      <c r="J20" s="77">
        <f>SUM(J14:J19)</f>
        <v>-27302</v>
      </c>
      <c r="K20" s="5"/>
      <c r="L20" s="77">
        <f>SUM(L14:L19)</f>
        <v>6816</v>
      </c>
    </row>
    <row r="21" spans="7:11" ht="12.75">
      <c r="G21" s="5"/>
      <c r="K21" s="5"/>
    </row>
    <row r="22" spans="2:12" ht="12.75">
      <c r="B22" s="5" t="s">
        <v>18</v>
      </c>
      <c r="C22" s="5" t="s">
        <v>19</v>
      </c>
      <c r="F22" s="10">
        <v>-36505</v>
      </c>
      <c r="G22" s="5"/>
      <c r="H22" s="10">
        <v>-33404</v>
      </c>
      <c r="J22" s="10">
        <v>-103428</v>
      </c>
      <c r="K22" s="5"/>
      <c r="L22" s="10">
        <v>-101130</v>
      </c>
    </row>
    <row r="23" spans="6:12" ht="12.75">
      <c r="F23" s="43"/>
      <c r="G23" s="5"/>
      <c r="H23" s="43"/>
      <c r="J23" s="43"/>
      <c r="K23" s="5"/>
      <c r="L23" s="43"/>
    </row>
    <row r="24" spans="2:11" ht="12.75">
      <c r="B24" s="5" t="s">
        <v>20</v>
      </c>
      <c r="C24" s="9" t="s">
        <v>21</v>
      </c>
      <c r="G24" s="5"/>
      <c r="K24" s="5"/>
    </row>
    <row r="25" spans="3:12" ht="12.75">
      <c r="C25" s="5" t="s">
        <v>22</v>
      </c>
      <c r="F25" s="10">
        <f>SUM(F20:F23)</f>
        <v>-50567</v>
      </c>
      <c r="G25" s="5"/>
      <c r="H25" s="10">
        <f>SUM(H20:H23)</f>
        <v>-28206</v>
      </c>
      <c r="J25" s="10">
        <f>SUM(J20:J23)</f>
        <v>-130730</v>
      </c>
      <c r="K25" s="5"/>
      <c r="L25" s="10">
        <f>SUM(L20:L23)</f>
        <v>-94314</v>
      </c>
    </row>
    <row r="26" spans="7:11" ht="12.75">
      <c r="G26" s="5"/>
      <c r="K26" s="5"/>
    </row>
    <row r="27" spans="2:12" ht="12.75">
      <c r="B27" s="9" t="s">
        <v>23</v>
      </c>
      <c r="C27" s="11" t="s">
        <v>24</v>
      </c>
      <c r="F27" s="10">
        <v>0</v>
      </c>
      <c r="G27" s="5"/>
      <c r="H27" s="10">
        <v>234</v>
      </c>
      <c r="J27" s="10">
        <v>0</v>
      </c>
      <c r="K27" s="5"/>
      <c r="L27" s="10">
        <v>234</v>
      </c>
    </row>
    <row r="28" spans="7:12" ht="12.75">
      <c r="G28" s="5"/>
      <c r="H28" s="43"/>
      <c r="K28" s="5"/>
      <c r="L28" s="43"/>
    </row>
    <row r="29" spans="2:11" ht="12.75">
      <c r="B29" s="11" t="s">
        <v>25</v>
      </c>
      <c r="C29" s="9" t="s">
        <v>26</v>
      </c>
      <c r="F29" s="31"/>
      <c r="G29" s="5"/>
      <c r="J29" s="31"/>
      <c r="K29" s="5"/>
    </row>
    <row r="30" spans="3:12" ht="12.75">
      <c r="C30" s="11" t="s">
        <v>27</v>
      </c>
      <c r="F30" s="10">
        <f>SUM(F25:F28)</f>
        <v>-50567</v>
      </c>
      <c r="G30" s="5"/>
      <c r="H30" s="10">
        <f>SUM(H25:H28)</f>
        <v>-27972</v>
      </c>
      <c r="J30" s="10">
        <f>SUM(J25:J28)</f>
        <v>-130730</v>
      </c>
      <c r="K30" s="5"/>
      <c r="L30" s="10">
        <f>SUM(L25:L28)</f>
        <v>-94080</v>
      </c>
    </row>
    <row r="31" spans="7:11" ht="12.75">
      <c r="G31" s="5"/>
      <c r="K31" s="5"/>
    </row>
    <row r="32" spans="2:12" ht="12.75">
      <c r="B32" s="9" t="s">
        <v>28</v>
      </c>
      <c r="C32" s="5" t="s">
        <v>29</v>
      </c>
      <c r="F32" s="10">
        <v>-144</v>
      </c>
      <c r="G32" s="5"/>
      <c r="H32" s="10">
        <v>-205</v>
      </c>
      <c r="J32" s="10">
        <v>-137</v>
      </c>
      <c r="K32" s="5"/>
      <c r="L32" s="10">
        <v>-454</v>
      </c>
    </row>
    <row r="33" spans="7:12" ht="12.75">
      <c r="G33" s="5"/>
      <c r="H33" s="43"/>
      <c r="K33" s="5"/>
      <c r="L33" s="43"/>
    </row>
    <row r="34" spans="2:11" ht="12.75">
      <c r="B34" s="9" t="s">
        <v>30</v>
      </c>
      <c r="C34" s="11" t="s">
        <v>28</v>
      </c>
      <c r="D34" s="9" t="s">
        <v>31</v>
      </c>
      <c r="F34" s="31"/>
      <c r="G34" s="5"/>
      <c r="J34" s="31"/>
      <c r="K34" s="5"/>
    </row>
    <row r="35" spans="4:12" ht="12.75">
      <c r="D35" s="11" t="s">
        <v>32</v>
      </c>
      <c r="F35" s="10">
        <f>SUM(F30:F33)</f>
        <v>-50711</v>
      </c>
      <c r="G35" s="5"/>
      <c r="H35" s="10">
        <f>SUM(H30:H33)</f>
        <v>-28177</v>
      </c>
      <c r="J35" s="10">
        <f>SUM(J30:J33)</f>
        <v>-130867</v>
      </c>
      <c r="K35" s="5"/>
      <c r="L35" s="10">
        <f>SUM(L30:L33)</f>
        <v>-94534</v>
      </c>
    </row>
    <row r="36" spans="7:11" ht="12.75">
      <c r="G36" s="5"/>
      <c r="K36" s="5"/>
    </row>
    <row r="37" spans="3:12" ht="12.75">
      <c r="C37" s="11" t="s">
        <v>33</v>
      </c>
      <c r="D37" s="9" t="s">
        <v>107</v>
      </c>
      <c r="F37" s="10">
        <v>219</v>
      </c>
      <c r="G37" s="5"/>
      <c r="H37" s="10">
        <v>-1340</v>
      </c>
      <c r="J37" s="10">
        <v>2048</v>
      </c>
      <c r="K37" s="5"/>
      <c r="L37" s="10">
        <v>1247</v>
      </c>
    </row>
    <row r="38" spans="7:12" ht="12.75">
      <c r="G38" s="5"/>
      <c r="H38" s="43"/>
      <c r="K38" s="5"/>
      <c r="L38" s="43"/>
    </row>
    <row r="39" spans="2:11" ht="12.75">
      <c r="B39" s="9" t="s">
        <v>34</v>
      </c>
      <c r="C39" s="5" t="s">
        <v>35</v>
      </c>
      <c r="F39" s="31"/>
      <c r="G39" s="5"/>
      <c r="J39" s="31"/>
      <c r="K39" s="5"/>
    </row>
    <row r="40" spans="3:12" ht="12.75">
      <c r="C40" s="5" t="s">
        <v>36</v>
      </c>
      <c r="F40" s="10">
        <f>SUM(F35:F38)</f>
        <v>-50492</v>
      </c>
      <c r="G40" s="5"/>
      <c r="H40" s="10">
        <f>SUM(H35:H38)</f>
        <v>-29517</v>
      </c>
      <c r="J40" s="10">
        <f>SUM(J35:J38)</f>
        <v>-128819</v>
      </c>
      <c r="K40" s="5"/>
      <c r="L40" s="10">
        <f>SUM(L35:L38)</f>
        <v>-93287</v>
      </c>
    </row>
    <row r="41" spans="6:12" ht="13.5" thickBot="1">
      <c r="F41" s="83"/>
      <c r="G41" s="5"/>
      <c r="H41" s="83"/>
      <c r="J41" s="83"/>
      <c r="K41" s="5"/>
      <c r="L41" s="83"/>
    </row>
    <row r="42" spans="7:11" ht="13.5" thickTop="1">
      <c r="G42" s="5"/>
      <c r="K42" s="5"/>
    </row>
    <row r="43" spans="1:7" ht="12.75">
      <c r="A43" s="11">
        <v>2</v>
      </c>
      <c r="B43" s="11" t="s">
        <v>12</v>
      </c>
      <c r="C43" s="11" t="s">
        <v>37</v>
      </c>
      <c r="G43" s="5"/>
    </row>
    <row r="44" ht="12.75">
      <c r="C44" s="5" t="s">
        <v>38</v>
      </c>
    </row>
    <row r="45" ht="12.75">
      <c r="C45" s="5" t="s">
        <v>39</v>
      </c>
    </row>
    <row r="47" spans="3:12" ht="12.75">
      <c r="C47" s="11" t="s">
        <v>28</v>
      </c>
      <c r="D47" s="11" t="s">
        <v>40</v>
      </c>
      <c r="F47" s="84">
        <f>F40/508381*100</f>
        <v>-9.931921137886743</v>
      </c>
      <c r="G47" s="84"/>
      <c r="H47" s="84">
        <f>H40/508381*100</f>
        <v>-5.806078511982156</v>
      </c>
      <c r="I47" s="84"/>
      <c r="J47" s="84">
        <f>J40/508381*100</f>
        <v>-25.33906656621707</v>
      </c>
      <c r="K47" s="84"/>
      <c r="L47" s="84">
        <f>L40/508381*100</f>
        <v>-18.349820311931406</v>
      </c>
    </row>
    <row r="48" spans="4:6" ht="12.75">
      <c r="D48" s="5" t="s">
        <v>41</v>
      </c>
      <c r="F48" s="85"/>
    </row>
    <row r="50" spans="3:12" ht="12.75">
      <c r="C50" s="11" t="s">
        <v>33</v>
      </c>
      <c r="D50" s="11" t="s">
        <v>42</v>
      </c>
      <c r="F50" s="73" t="s">
        <v>43</v>
      </c>
      <c r="G50" s="73"/>
      <c r="H50" s="73" t="s">
        <v>43</v>
      </c>
      <c r="I50" s="73"/>
      <c r="J50" s="73" t="s">
        <v>43</v>
      </c>
      <c r="K50" s="73"/>
      <c r="L50" s="73" t="s">
        <v>43</v>
      </c>
    </row>
    <row r="51" ht="12.75">
      <c r="H51" s="72"/>
    </row>
    <row r="54" ht="12.75">
      <c r="B54" s="2" t="s">
        <v>44</v>
      </c>
    </row>
    <row r="55" ht="12.75">
      <c r="B55" s="2" t="str">
        <f>IF('[1]Customise'!R15&gt;2,"for the year ended 30 June "&amp;'[1]Customise'!H17-1&amp;")","for the year ended 30 June "&amp;'[1]Customise'!H17&amp;")")</f>
        <v>for the year ended 30 June 2004)</v>
      </c>
    </row>
    <row r="57" ht="3" customHeight="1"/>
    <row r="58" ht="3" customHeight="1"/>
  </sheetData>
  <mergeCells count="1">
    <mergeCell ref="J8:L8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D14" sqref="D14"/>
    </sheetView>
  </sheetViews>
  <sheetFormatPr defaultColWidth="9.140625" defaultRowHeight="12.75"/>
  <cols>
    <col min="1" max="1" width="4.140625" style="5" customWidth="1"/>
    <col min="2" max="2" width="3.8515625" style="5" customWidth="1"/>
    <col min="3" max="3" width="41.421875" style="5" customWidth="1"/>
    <col min="4" max="4" width="17.7109375" style="10" customWidth="1"/>
    <col min="5" max="5" width="3.00390625" style="10" customWidth="1"/>
    <col min="6" max="6" width="17.7109375" style="10" customWidth="1"/>
    <col min="7" max="16384" width="9.140625" style="5" customWidth="1"/>
  </cols>
  <sheetData>
    <row r="1" ht="12.75">
      <c r="A1" s="3" t="str">
        <f>PL!A1</f>
        <v>OLYMPIA INDUSTIRES BERHAD</v>
      </c>
    </row>
    <row r="2" ht="12.75">
      <c r="A2" s="3" t="str">
        <f>PL!A2</f>
        <v>(Company no. 63026-U)</v>
      </c>
    </row>
    <row r="3" ht="12.75">
      <c r="A3" s="2"/>
    </row>
    <row r="4" ht="12.75">
      <c r="A4" s="3" t="s">
        <v>66</v>
      </c>
    </row>
    <row r="5" ht="12.75">
      <c r="A5" s="29" t="s">
        <v>285</v>
      </c>
    </row>
    <row r="7" spans="1:6" ht="12.75">
      <c r="A7" s="88"/>
      <c r="D7" s="6" t="s">
        <v>67</v>
      </c>
      <c r="F7" s="6" t="s">
        <v>68</v>
      </c>
    </row>
    <row r="8" spans="4:6" ht="12.75">
      <c r="D8" s="7" t="s">
        <v>69</v>
      </c>
      <c r="E8" s="7"/>
      <c r="F8" s="6" t="s">
        <v>70</v>
      </c>
    </row>
    <row r="9" spans="4:6" ht="12.75">
      <c r="D9" s="6" t="s">
        <v>71</v>
      </c>
      <c r="E9" s="6"/>
      <c r="F9" s="6" t="s">
        <v>72</v>
      </c>
    </row>
    <row r="10" spans="4:6" ht="12.75">
      <c r="D10" s="7" t="str">
        <f>PL!F11</f>
        <v>30 Jun 2005</v>
      </c>
      <c r="E10" s="6"/>
      <c r="F10" s="7" t="s">
        <v>273</v>
      </c>
    </row>
    <row r="11" spans="4:6" ht="12.75">
      <c r="D11" s="6" t="s">
        <v>10</v>
      </c>
      <c r="E11" s="6"/>
      <c r="F11" s="6" t="s">
        <v>10</v>
      </c>
    </row>
    <row r="13" spans="1:6" ht="12.75">
      <c r="A13" s="11" t="s">
        <v>73</v>
      </c>
      <c r="B13" s="5" t="s">
        <v>74</v>
      </c>
      <c r="D13" s="10">
        <v>36018</v>
      </c>
      <c r="F13" s="10">
        <v>39153</v>
      </c>
    </row>
    <row r="14" spans="1:6" ht="12.75">
      <c r="A14" s="11" t="s">
        <v>75</v>
      </c>
      <c r="B14" s="5" t="s">
        <v>76</v>
      </c>
      <c r="D14" s="10">
        <v>316348</v>
      </c>
      <c r="F14" s="10">
        <v>323426</v>
      </c>
    </row>
    <row r="15" spans="1:6" ht="12.75">
      <c r="A15" s="11" t="s">
        <v>77</v>
      </c>
      <c r="B15" s="5" t="s">
        <v>78</v>
      </c>
      <c r="D15" s="10">
        <v>125000</v>
      </c>
      <c r="F15" s="10">
        <v>125000</v>
      </c>
    </row>
    <row r="16" spans="1:6" ht="12.75">
      <c r="A16" s="11" t="s">
        <v>79</v>
      </c>
      <c r="B16" s="5" t="s">
        <v>80</v>
      </c>
      <c r="D16" s="10">
        <v>157236</v>
      </c>
      <c r="F16" s="10">
        <v>149257</v>
      </c>
    </row>
    <row r="17" spans="1:6" ht="12.75">
      <c r="A17" s="11" t="s">
        <v>81</v>
      </c>
      <c r="B17" s="5" t="s">
        <v>82</v>
      </c>
      <c r="D17" s="10">
        <v>11989</v>
      </c>
      <c r="F17" s="10">
        <v>12002</v>
      </c>
    </row>
    <row r="18" spans="1:6" ht="12.75">
      <c r="A18" s="11"/>
      <c r="D18" s="5"/>
      <c r="E18" s="5"/>
      <c r="F18" s="5"/>
    </row>
    <row r="19" ht="12.75">
      <c r="C19" s="23"/>
    </row>
    <row r="20" spans="1:2" ht="12.75">
      <c r="A20" s="11" t="s">
        <v>83</v>
      </c>
      <c r="B20" s="2" t="s">
        <v>84</v>
      </c>
    </row>
    <row r="21" spans="3:6" ht="12.75">
      <c r="C21" s="5" t="s">
        <v>85</v>
      </c>
      <c r="D21" s="24">
        <v>14385</v>
      </c>
      <c r="F21" s="24">
        <v>16857</v>
      </c>
    </row>
    <row r="22" spans="3:6" ht="12.75">
      <c r="C22" s="5" t="s">
        <v>86</v>
      </c>
      <c r="D22" s="25">
        <v>2470</v>
      </c>
      <c r="F22" s="25">
        <v>2587</v>
      </c>
    </row>
    <row r="23" spans="3:6" ht="12.75">
      <c r="C23" s="9" t="s">
        <v>87</v>
      </c>
      <c r="D23" s="26">
        <v>0</v>
      </c>
      <c r="F23" s="26">
        <v>12543</v>
      </c>
    </row>
    <row r="24" spans="3:6" ht="12.75">
      <c r="C24" s="9" t="s">
        <v>88</v>
      </c>
      <c r="D24" s="26">
        <v>328</v>
      </c>
      <c r="F24" s="26">
        <v>1166</v>
      </c>
    </row>
    <row r="25" spans="3:6" ht="12.75">
      <c r="C25" s="9" t="s">
        <v>89</v>
      </c>
      <c r="D25" s="26">
        <v>178416</v>
      </c>
      <c r="F25" s="26">
        <v>186072</v>
      </c>
    </row>
    <row r="26" spans="3:6" ht="12.75">
      <c r="C26" s="5" t="s">
        <v>90</v>
      </c>
      <c r="D26" s="25">
        <v>99239</v>
      </c>
      <c r="F26" s="25">
        <v>77632.40554190031</v>
      </c>
    </row>
    <row r="27" spans="3:6" ht="12.75">
      <c r="C27" s="5" t="s">
        <v>91</v>
      </c>
      <c r="D27" s="25">
        <v>36328</v>
      </c>
      <c r="F27" s="25">
        <v>35227</v>
      </c>
    </row>
    <row r="28" spans="3:6" ht="12.75">
      <c r="C28" s="5" t="s">
        <v>92</v>
      </c>
      <c r="D28" s="27">
        <v>9577</v>
      </c>
      <c r="F28" s="27">
        <v>9321</v>
      </c>
    </row>
    <row r="29" spans="4:6" ht="12.75">
      <c r="D29" s="27">
        <f>SUM(D21:D28)</f>
        <v>340743</v>
      </c>
      <c r="F29" s="27">
        <f>SUM(F21:F28)</f>
        <v>341405.4055419003</v>
      </c>
    </row>
    <row r="30" spans="1:2" ht="12.75">
      <c r="A30" s="11" t="s">
        <v>93</v>
      </c>
      <c r="B30" s="2" t="s">
        <v>94</v>
      </c>
    </row>
    <row r="31" spans="3:6" ht="12.75">
      <c r="C31" s="5" t="s">
        <v>95</v>
      </c>
      <c r="D31" s="24">
        <v>-3317</v>
      </c>
      <c r="F31" s="24">
        <v>-13776</v>
      </c>
    </row>
    <row r="32" spans="3:6" ht="12.75">
      <c r="C32" s="5" t="s">
        <v>96</v>
      </c>
      <c r="D32" s="25">
        <v>-941731</v>
      </c>
      <c r="F32" s="25">
        <v>-819485</v>
      </c>
    </row>
    <row r="33" spans="3:6" ht="12.75">
      <c r="C33" s="5" t="s">
        <v>97</v>
      </c>
      <c r="D33" s="25">
        <v>-790287</v>
      </c>
      <c r="F33" s="25">
        <v>-770445</v>
      </c>
    </row>
    <row r="34" spans="3:6" ht="12.75">
      <c r="C34" s="5" t="s">
        <v>98</v>
      </c>
      <c r="D34" s="27">
        <v>-36321</v>
      </c>
      <c r="F34" s="27">
        <v>-36427</v>
      </c>
    </row>
    <row r="35" spans="4:6" ht="12.75">
      <c r="D35" s="27">
        <f>SUM(D31:D34)</f>
        <v>-1771656</v>
      </c>
      <c r="F35" s="27">
        <f>SUM(F31:F34)</f>
        <v>-1640133</v>
      </c>
    </row>
    <row r="36" spans="4:6" ht="12.75">
      <c r="D36" s="28"/>
      <c r="F36" s="28"/>
    </row>
    <row r="37" spans="1:6" ht="12.75">
      <c r="A37" s="11" t="s">
        <v>99</v>
      </c>
      <c r="B37" s="29" t="s">
        <v>100</v>
      </c>
      <c r="D37" s="28">
        <f>D29+D35</f>
        <v>-1430913</v>
      </c>
      <c r="F37" s="28">
        <f>F29+F35</f>
        <v>-1298727.5944580997</v>
      </c>
    </row>
    <row r="38" spans="4:6" ht="13.5" thickBot="1">
      <c r="D38" s="30">
        <f>D37+SUM(D13:D17)</f>
        <v>-784322</v>
      </c>
      <c r="F38" s="30">
        <f>F37+SUM(F13:F17)</f>
        <v>-649889.5944580997</v>
      </c>
    </row>
    <row r="39" ht="13.5" thickTop="1"/>
    <row r="41" spans="1:2" ht="12.75">
      <c r="A41" s="11"/>
      <c r="B41" s="2" t="s">
        <v>101</v>
      </c>
    </row>
    <row r="42" spans="1:6" ht="12.75">
      <c r="A42" s="11" t="s">
        <v>102</v>
      </c>
      <c r="B42" s="5" t="s">
        <v>103</v>
      </c>
      <c r="D42" s="10">
        <v>508381</v>
      </c>
      <c r="F42" s="10">
        <v>508381</v>
      </c>
    </row>
    <row r="43" spans="1:6" ht="12.75">
      <c r="A43" s="11" t="s">
        <v>104</v>
      </c>
      <c r="B43" s="5" t="s">
        <v>105</v>
      </c>
      <c r="D43" s="10">
        <v>-1378307</v>
      </c>
      <c r="F43" s="10">
        <v>-1248915</v>
      </c>
    </row>
    <row r="44" spans="4:6" ht="12.75">
      <c r="D44" s="31">
        <f>SUM(D42:D43)</f>
        <v>-869926</v>
      </c>
      <c r="F44" s="31">
        <f>SUM(F42:F43)</f>
        <v>-740534</v>
      </c>
    </row>
    <row r="45" spans="1:6" ht="12.75">
      <c r="A45" s="11" t="s">
        <v>106</v>
      </c>
      <c r="B45" s="5" t="s">
        <v>107</v>
      </c>
      <c r="D45" s="10">
        <v>10906</v>
      </c>
      <c r="F45" s="10">
        <v>12969</v>
      </c>
    </row>
    <row r="46" spans="1:6" ht="12.75">
      <c r="A46" s="11" t="s">
        <v>108</v>
      </c>
      <c r="B46" s="5" t="s">
        <v>109</v>
      </c>
      <c r="D46" s="10">
        <v>61702</v>
      </c>
      <c r="F46" s="10">
        <v>64765</v>
      </c>
    </row>
    <row r="47" spans="1:6" ht="12.75">
      <c r="A47" s="11" t="s">
        <v>110</v>
      </c>
      <c r="B47" s="9" t="s">
        <v>111</v>
      </c>
      <c r="D47" s="10">
        <v>12996</v>
      </c>
      <c r="F47" s="10">
        <v>12910</v>
      </c>
    </row>
    <row r="48" spans="4:6" ht="13.5" thickBot="1">
      <c r="D48" s="30">
        <f>SUM(D44:D47)</f>
        <v>-784322</v>
      </c>
      <c r="F48" s="30">
        <f>SUM(F44:F47)</f>
        <v>-649890</v>
      </c>
    </row>
    <row r="49" ht="13.5" thickTop="1"/>
    <row r="50" spans="1:6" ht="12.75">
      <c r="A50" s="11" t="s">
        <v>112</v>
      </c>
      <c r="B50" s="5" t="s">
        <v>113</v>
      </c>
      <c r="D50" s="32">
        <f>ROUND(D52/D42,2)</f>
        <v>-1.73</v>
      </c>
      <c r="E50" s="33"/>
      <c r="F50" s="32">
        <f>ROUND(F52/F42,2)</f>
        <v>-1.48</v>
      </c>
    </row>
    <row r="51" ht="13.5" customHeight="1"/>
    <row r="52" spans="2:6" ht="12.75">
      <c r="B52" s="11" t="s">
        <v>114</v>
      </c>
      <c r="D52" s="10">
        <f>D44-D17</f>
        <v>-881915</v>
      </c>
      <c r="F52" s="10">
        <f>F44-F17</f>
        <v>-752536</v>
      </c>
    </row>
    <row r="55" ht="12.75">
      <c r="B55" s="2" t="s">
        <v>115</v>
      </c>
    </row>
    <row r="56" ht="12.75">
      <c r="B56" s="2" t="str">
        <f>+'[1]pl'!F59</f>
        <v>for the year ended 30 June 2004)</v>
      </c>
    </row>
    <row r="87" ht="3" customHeight="1"/>
    <row r="88" ht="3" customHeight="1"/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4.8515625" style="1" customWidth="1"/>
    <col min="3" max="3" width="17.7109375" style="1" customWidth="1"/>
    <col min="4" max="4" width="3.00390625" style="1" customWidth="1"/>
    <col min="5" max="5" width="17.7109375" style="1" customWidth="1"/>
    <col min="6" max="6" width="2.00390625" style="1" customWidth="1"/>
    <col min="7" max="16384" width="9.140625" style="1" customWidth="1"/>
  </cols>
  <sheetData>
    <row r="1" spans="1:4" ht="15.75">
      <c r="A1" s="34" t="str">
        <f>PL!A1</f>
        <v>OLYMPIA INDUSTIRES BERHAD</v>
      </c>
      <c r="D1" s="35"/>
    </row>
    <row r="2" spans="1:4" ht="12.75">
      <c r="A2" s="4" t="str">
        <f>PL!A2</f>
        <v>(Company no. 63026-U)</v>
      </c>
      <c r="D2" s="35"/>
    </row>
    <row r="3" spans="1:4" ht="7.5" customHeight="1">
      <c r="A3" s="2"/>
      <c r="D3" s="35"/>
    </row>
    <row r="4" spans="1:4" ht="12.75">
      <c r="A4" s="36" t="s">
        <v>116</v>
      </c>
      <c r="D4" s="35"/>
    </row>
    <row r="5" spans="1:4" ht="12.75">
      <c r="A5" s="37" t="s">
        <v>286</v>
      </c>
      <c r="D5" s="35"/>
    </row>
    <row r="6" spans="1:6" ht="12.75">
      <c r="A6" s="5" t="s">
        <v>3</v>
      </c>
      <c r="C6" s="38"/>
      <c r="D6" s="39"/>
      <c r="E6" s="38"/>
      <c r="F6" s="38"/>
    </row>
    <row r="7" spans="1:6" ht="12.75">
      <c r="A7" s="36"/>
      <c r="C7" s="111" t="s">
        <v>6</v>
      </c>
      <c r="D7" s="40"/>
      <c r="E7" s="111" t="s">
        <v>7</v>
      </c>
      <c r="F7" s="6"/>
    </row>
    <row r="8" spans="1:6" ht="12.75">
      <c r="A8" s="36"/>
      <c r="C8" s="111" t="s">
        <v>9</v>
      </c>
      <c r="D8" s="40"/>
      <c r="E8" s="111" t="s">
        <v>9</v>
      </c>
      <c r="F8" s="6"/>
    </row>
    <row r="9" spans="3:6" ht="12.75">
      <c r="C9" s="112" t="str">
        <f>PL!F11</f>
        <v>30 Jun 2005</v>
      </c>
      <c r="D9" s="41"/>
      <c r="E9" s="112" t="str">
        <f>PL!H11</f>
        <v>30 Jun 2004</v>
      </c>
      <c r="F9" s="7"/>
    </row>
    <row r="10" spans="3:6" ht="12.75">
      <c r="C10" s="111" t="s">
        <v>10</v>
      </c>
      <c r="D10" s="40"/>
      <c r="E10" s="111" t="s">
        <v>10</v>
      </c>
      <c r="F10" s="6"/>
    </row>
    <row r="11" spans="1:6" ht="12.75">
      <c r="A11" s="2" t="s">
        <v>118</v>
      </c>
      <c r="B11" s="5"/>
      <c r="C11" s="5"/>
      <c r="D11" s="42"/>
      <c r="E11" s="5"/>
      <c r="F11" s="5"/>
    </row>
    <row r="12" spans="1:6" ht="12.75">
      <c r="A12" s="5" t="s">
        <v>119</v>
      </c>
      <c r="B12" s="5"/>
      <c r="C12" s="10">
        <f>PL!J25</f>
        <v>-130730</v>
      </c>
      <c r="D12" s="28"/>
      <c r="E12" s="23">
        <v>-94080</v>
      </c>
      <c r="F12" s="23"/>
    </row>
    <row r="13" spans="1:6" ht="12.75">
      <c r="A13" s="5" t="s">
        <v>120</v>
      </c>
      <c r="B13" s="5"/>
      <c r="C13" s="5"/>
      <c r="D13" s="42"/>
      <c r="E13" s="23"/>
      <c r="F13" s="23"/>
    </row>
    <row r="14" spans="1:6" ht="12.75">
      <c r="A14" s="5"/>
      <c r="B14" s="5" t="s">
        <v>260</v>
      </c>
      <c r="C14" s="10">
        <v>-48</v>
      </c>
      <c r="D14" s="42"/>
      <c r="E14" s="10">
        <v>-15428</v>
      </c>
      <c r="F14" s="10"/>
    </row>
    <row r="15" spans="1:6" ht="12.75">
      <c r="A15" s="5"/>
      <c r="B15" s="5" t="s">
        <v>121</v>
      </c>
      <c r="C15" s="10">
        <v>4514</v>
      </c>
      <c r="D15" s="42"/>
      <c r="E15" s="10">
        <v>5173</v>
      </c>
      <c r="F15" s="10"/>
    </row>
    <row r="16" spans="1:6" ht="12.75">
      <c r="A16" s="5"/>
      <c r="B16" s="5" t="s">
        <v>178</v>
      </c>
      <c r="C16" s="10">
        <v>103943</v>
      </c>
      <c r="D16" s="42"/>
      <c r="E16" s="10">
        <v>102422</v>
      </c>
      <c r="F16" s="10"/>
    </row>
    <row r="17" spans="1:6" ht="12.75">
      <c r="A17" s="5"/>
      <c r="B17" s="5" t="s">
        <v>122</v>
      </c>
      <c r="C17" s="10">
        <v>-515</v>
      </c>
      <c r="D17" s="42"/>
      <c r="E17" s="10">
        <v>-1292</v>
      </c>
      <c r="F17" s="10"/>
    </row>
    <row r="18" spans="1:6" ht="12.75">
      <c r="A18" s="5"/>
      <c r="B18" s="5" t="s">
        <v>123</v>
      </c>
      <c r="C18" s="43">
        <v>7433</v>
      </c>
      <c r="D18" s="42"/>
      <c r="E18" s="43">
        <v>-488</v>
      </c>
      <c r="F18" s="28"/>
    </row>
    <row r="19" spans="1:6" ht="12.75">
      <c r="A19" s="5" t="s">
        <v>124</v>
      </c>
      <c r="B19" s="5"/>
      <c r="C19" s="10">
        <f>SUM(C12:C18)</f>
        <v>-15403</v>
      </c>
      <c r="D19" s="42"/>
      <c r="E19" s="10">
        <f>SUM(E12:E18)</f>
        <v>-3693</v>
      </c>
      <c r="F19" s="10"/>
    </row>
    <row r="20" spans="1:6" ht="12.75">
      <c r="A20" s="5"/>
      <c r="B20" s="5" t="s">
        <v>125</v>
      </c>
      <c r="C20" s="10">
        <v>2472</v>
      </c>
      <c r="D20" s="28"/>
      <c r="E20" s="10">
        <v>1035</v>
      </c>
      <c r="F20" s="10"/>
    </row>
    <row r="21" spans="1:6" ht="12.75">
      <c r="A21" s="5"/>
      <c r="B21" s="5" t="s">
        <v>126</v>
      </c>
      <c r="C21" s="10">
        <v>116</v>
      </c>
      <c r="D21" s="28"/>
      <c r="E21" s="10">
        <v>-72</v>
      </c>
      <c r="F21" s="10"/>
    </row>
    <row r="22" spans="1:6" ht="12.75">
      <c r="A22" s="5"/>
      <c r="B22" s="5" t="s">
        <v>127</v>
      </c>
      <c r="C22" s="10">
        <v>2084</v>
      </c>
      <c r="D22" s="28"/>
      <c r="E22" s="10">
        <v>1462</v>
      </c>
      <c r="F22" s="10"/>
    </row>
    <row r="23" spans="1:6" ht="12.75">
      <c r="A23" s="5"/>
      <c r="B23" s="5" t="s">
        <v>128</v>
      </c>
      <c r="C23" s="10">
        <v>-12355</v>
      </c>
      <c r="D23" s="28"/>
      <c r="E23" s="10">
        <v>7033</v>
      </c>
      <c r="F23" s="10"/>
    </row>
    <row r="24" spans="1:6" ht="12.75">
      <c r="A24" s="5"/>
      <c r="B24" s="5" t="s">
        <v>129</v>
      </c>
      <c r="C24" s="43">
        <v>25047</v>
      </c>
      <c r="D24" s="28"/>
      <c r="E24" s="43">
        <v>-4828</v>
      </c>
      <c r="F24" s="28"/>
    </row>
    <row r="25" spans="1:6" ht="12.75">
      <c r="A25" s="5"/>
      <c r="B25" s="5"/>
      <c r="C25" s="10">
        <f>SUM(C19:C24)</f>
        <v>1961</v>
      </c>
      <c r="D25" s="28"/>
      <c r="E25" s="10">
        <f>SUM(E19:E24)</f>
        <v>937</v>
      </c>
      <c r="F25" s="10"/>
    </row>
    <row r="26" spans="1:6" ht="12.75">
      <c r="A26" s="5"/>
      <c r="B26" s="5" t="s">
        <v>130</v>
      </c>
      <c r="C26" s="10">
        <v>-156</v>
      </c>
      <c r="D26" s="28"/>
      <c r="E26" s="10">
        <v>-218</v>
      </c>
      <c r="F26" s="10"/>
    </row>
    <row r="27" spans="1:6" ht="12.75">
      <c r="A27" s="5" t="s">
        <v>295</v>
      </c>
      <c r="C27" s="44">
        <f>SUM(C25:C26)</f>
        <v>1805</v>
      </c>
      <c r="D27" s="28"/>
      <c r="E27" s="44">
        <f>SUM(E25:E26)</f>
        <v>719</v>
      </c>
      <c r="F27" s="28"/>
    </row>
    <row r="28" spans="1:6" ht="12.75">
      <c r="A28" s="5"/>
      <c r="B28" s="5"/>
      <c r="C28" s="10"/>
      <c r="D28" s="28"/>
      <c r="E28" s="10"/>
      <c r="F28" s="10"/>
    </row>
    <row r="29" spans="1:6" ht="12.75">
      <c r="A29" s="2" t="s">
        <v>131</v>
      </c>
      <c r="B29" s="5"/>
      <c r="C29" s="10"/>
      <c r="D29" s="28"/>
      <c r="E29" s="10"/>
      <c r="F29" s="10"/>
    </row>
    <row r="30" spans="1:6" ht="12.75">
      <c r="A30" s="5"/>
      <c r="B30" s="5" t="s">
        <v>132</v>
      </c>
      <c r="C30" s="10">
        <v>-9871</v>
      </c>
      <c r="D30" s="28"/>
      <c r="E30" s="10">
        <v>-806</v>
      </c>
      <c r="F30" s="10"/>
    </row>
    <row r="31" spans="1:6" ht="12.75">
      <c r="A31" s="5"/>
      <c r="B31" s="5" t="s">
        <v>133</v>
      </c>
      <c r="C31" s="10">
        <v>-1388</v>
      </c>
      <c r="D31" s="28"/>
      <c r="E31" s="10">
        <v>-3203</v>
      </c>
      <c r="F31" s="10"/>
    </row>
    <row r="32" spans="1:6" ht="12.75">
      <c r="A32" s="5"/>
      <c r="B32" s="5" t="s">
        <v>134</v>
      </c>
      <c r="C32" s="10">
        <v>515</v>
      </c>
      <c r="D32" s="28"/>
      <c r="E32" s="10">
        <v>1292</v>
      </c>
      <c r="F32" s="10"/>
    </row>
    <row r="33" spans="1:6" ht="12.75">
      <c r="A33" s="5"/>
      <c r="B33" s="5" t="s">
        <v>261</v>
      </c>
      <c r="C33" s="10">
        <v>0</v>
      </c>
      <c r="D33" s="28"/>
      <c r="E33" s="10">
        <v>-658</v>
      </c>
      <c r="F33" s="10"/>
    </row>
    <row r="34" spans="1:6" ht="12.75">
      <c r="A34" s="5"/>
      <c r="B34" s="5" t="s">
        <v>281</v>
      </c>
      <c r="C34" s="10">
        <v>9925</v>
      </c>
      <c r="D34" s="28"/>
      <c r="E34" s="10">
        <v>-1363</v>
      </c>
      <c r="F34" s="10"/>
    </row>
    <row r="35" spans="1:6" ht="12.75">
      <c r="A35" s="5"/>
      <c r="B35" s="5" t="s">
        <v>135</v>
      </c>
      <c r="C35" s="10">
        <v>1069</v>
      </c>
      <c r="D35" s="28"/>
      <c r="E35" s="10">
        <v>-70</v>
      </c>
      <c r="F35" s="10"/>
    </row>
    <row r="36" spans="1:6" ht="12.75">
      <c r="A36" s="5"/>
      <c r="B36" s="5" t="s">
        <v>275</v>
      </c>
      <c r="C36" s="44">
        <f>SUM(C30:C35)</f>
        <v>250</v>
      </c>
      <c r="D36" s="28"/>
      <c r="E36" s="44">
        <f>SUM(E30:E35)</f>
        <v>-4808</v>
      </c>
      <c r="F36" s="28"/>
    </row>
    <row r="37" spans="1:6" ht="12.75">
      <c r="A37" s="5"/>
      <c r="B37" s="5"/>
      <c r="C37" s="10"/>
      <c r="D37" s="28"/>
      <c r="E37" s="10"/>
      <c r="F37" s="10"/>
    </row>
    <row r="38" spans="1:6" ht="12.75">
      <c r="A38" s="2" t="s">
        <v>136</v>
      </c>
      <c r="B38" s="5"/>
      <c r="C38" s="10"/>
      <c r="D38" s="28"/>
      <c r="E38" s="10"/>
      <c r="F38" s="10"/>
    </row>
    <row r="39" spans="1:6" ht="12.75">
      <c r="A39" s="5"/>
      <c r="B39" s="5" t="s">
        <v>137</v>
      </c>
      <c r="C39" s="10">
        <v>0</v>
      </c>
      <c r="D39" s="28"/>
      <c r="E39" s="10">
        <v>5000</v>
      </c>
      <c r="F39" s="10"/>
    </row>
    <row r="40" spans="1:6" ht="12.75">
      <c r="A40" s="5"/>
      <c r="B40" s="5" t="s">
        <v>138</v>
      </c>
      <c r="C40" s="10">
        <v>0</v>
      </c>
      <c r="D40" s="28"/>
      <c r="E40" s="10">
        <v>-1000</v>
      </c>
      <c r="F40" s="10"/>
    </row>
    <row r="41" spans="1:6" ht="12.75">
      <c r="A41" s="5"/>
      <c r="B41" s="5" t="s">
        <v>139</v>
      </c>
      <c r="C41" s="10">
        <v>-2282</v>
      </c>
      <c r="D41" s="28"/>
      <c r="E41" s="10">
        <v>-5560</v>
      </c>
      <c r="F41" s="10"/>
    </row>
    <row r="42" spans="1:6" ht="12.75">
      <c r="A42" s="5"/>
      <c r="B42" s="5" t="s">
        <v>140</v>
      </c>
      <c r="C42" s="10">
        <v>0</v>
      </c>
      <c r="D42" s="28"/>
      <c r="E42" s="10">
        <v>-488</v>
      </c>
      <c r="F42" s="10"/>
    </row>
    <row r="43" spans="1:6" ht="12.75">
      <c r="A43" s="5"/>
      <c r="B43" s="5" t="s">
        <v>296</v>
      </c>
      <c r="C43" s="44">
        <f>SUM(C39:C42)</f>
        <v>-2282</v>
      </c>
      <c r="D43" s="28"/>
      <c r="E43" s="44">
        <f>SUM(E39:E42)</f>
        <v>-2048</v>
      </c>
      <c r="F43" s="28"/>
    </row>
    <row r="44" spans="1:6" ht="12.75">
      <c r="A44" s="5"/>
      <c r="B44" s="5"/>
      <c r="C44" s="10"/>
      <c r="D44" s="28"/>
      <c r="E44" s="10"/>
      <c r="F44" s="10"/>
    </row>
    <row r="45" spans="1:6" ht="12.75">
      <c r="A45" s="2" t="s">
        <v>141</v>
      </c>
      <c r="B45" s="5"/>
      <c r="C45" s="10">
        <f>C43+C36+C27</f>
        <v>-227</v>
      </c>
      <c r="D45" s="28"/>
      <c r="E45" s="10">
        <f>E43+E36+E27</f>
        <v>-6137</v>
      </c>
      <c r="F45" s="10"/>
    </row>
    <row r="46" spans="1:6" ht="12.75">
      <c r="A46" s="2" t="s">
        <v>142</v>
      </c>
      <c r="B46" s="5"/>
      <c r="C46" s="10">
        <v>-31416</v>
      </c>
      <c r="D46" s="28"/>
      <c r="E46" s="10">
        <v>-25109</v>
      </c>
      <c r="F46" s="10"/>
    </row>
    <row r="47" spans="1:6" ht="12.75">
      <c r="A47" s="2" t="s">
        <v>143</v>
      </c>
      <c r="B47" s="5"/>
      <c r="C47" s="10">
        <v>0</v>
      </c>
      <c r="D47" s="28"/>
      <c r="E47" s="10">
        <v>-170</v>
      </c>
      <c r="F47" s="10"/>
    </row>
    <row r="48" spans="1:6" ht="13.5" thickBot="1">
      <c r="A48" s="2" t="s">
        <v>144</v>
      </c>
      <c r="B48" s="5"/>
      <c r="C48" s="45">
        <f>SUM(C45:C47)</f>
        <v>-31643</v>
      </c>
      <c r="D48" s="28"/>
      <c r="E48" s="45">
        <f>SUM(E45:E47)</f>
        <v>-31416</v>
      </c>
      <c r="F48" s="28"/>
    </row>
    <row r="49" spans="1:6" ht="7.5" customHeight="1">
      <c r="A49" s="5"/>
      <c r="B49" s="5"/>
      <c r="C49" s="10"/>
      <c r="D49" s="28"/>
      <c r="E49" s="10"/>
      <c r="F49" s="10"/>
    </row>
    <row r="50" spans="1:6" ht="7.5" customHeight="1">
      <c r="A50" s="5"/>
      <c r="B50" s="5"/>
      <c r="C50" s="10"/>
      <c r="D50" s="28"/>
      <c r="E50" s="10"/>
      <c r="F50" s="10"/>
    </row>
    <row r="51" ht="12.75">
      <c r="F51" s="75"/>
    </row>
    <row r="52" spans="1:6" ht="12.75">
      <c r="A52" s="2"/>
      <c r="B52" s="5"/>
      <c r="C52" s="5"/>
      <c r="D52" s="42"/>
      <c r="E52" s="23"/>
      <c r="F52" s="23"/>
    </row>
    <row r="53" spans="1:6" ht="12.75">
      <c r="A53" s="2"/>
      <c r="B53" s="5"/>
      <c r="C53" s="5"/>
      <c r="D53" s="42"/>
      <c r="E53" s="23"/>
      <c r="F53" s="23"/>
    </row>
    <row r="54" spans="1:6" ht="12.75">
      <c r="A54" s="2"/>
      <c r="B54" s="5"/>
      <c r="C54" s="5"/>
      <c r="D54" s="42"/>
      <c r="E54" s="23"/>
      <c r="F54" s="23"/>
    </row>
    <row r="55" spans="1:6" ht="12.75">
      <c r="A55" s="5"/>
      <c r="B55" s="5"/>
      <c r="C55" s="5"/>
      <c r="D55" s="5"/>
      <c r="E55" s="23"/>
      <c r="F55" s="23"/>
    </row>
    <row r="56" spans="1:6" ht="12.75">
      <c r="A56" s="2" t="s">
        <v>145</v>
      </c>
      <c r="E56" s="8"/>
      <c r="F56" s="8"/>
    </row>
    <row r="57" spans="1:6" ht="12.75">
      <c r="A57" s="2" t="s">
        <v>269</v>
      </c>
      <c r="E57" s="8"/>
      <c r="F57" s="8"/>
    </row>
    <row r="58" spans="1:6" ht="12.75">
      <c r="A58" s="2"/>
      <c r="E58" s="8"/>
      <c r="F58" s="8"/>
    </row>
    <row r="59" spans="5:6" ht="12.75">
      <c r="E59" s="8"/>
      <c r="F59" s="8"/>
    </row>
    <row r="60" spans="5:6" ht="12.75">
      <c r="E60" s="8"/>
      <c r="F60" s="8"/>
    </row>
    <row r="61" spans="5:6" ht="12.75">
      <c r="E61" s="8"/>
      <c r="F61" s="8"/>
    </row>
    <row r="62" spans="5:6" ht="12.75">
      <c r="E62" s="8"/>
      <c r="F62" s="8"/>
    </row>
    <row r="63" spans="5:6" ht="12.75">
      <c r="E63" s="8"/>
      <c r="F63" s="8"/>
    </row>
    <row r="64" spans="5:6" ht="12.75">
      <c r="E64" s="8"/>
      <c r="F64" s="8"/>
    </row>
    <row r="65" spans="5:6" ht="12.75">
      <c r="E65" s="8"/>
      <c r="F65" s="8"/>
    </row>
    <row r="66" spans="5:6" ht="12.75">
      <c r="E66" s="8"/>
      <c r="F66" s="8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C9" sqref="C9"/>
    </sheetView>
  </sheetViews>
  <sheetFormatPr defaultColWidth="9.140625" defaultRowHeight="12.75"/>
  <cols>
    <col min="1" max="1" width="2.8515625" style="15" customWidth="1"/>
    <col min="2" max="2" width="23.28125" style="15" customWidth="1"/>
    <col min="3" max="5" width="12.8515625" style="15" customWidth="1"/>
    <col min="6" max="6" width="13.7109375" style="15" customWidth="1"/>
    <col min="7" max="7" width="12.8515625" style="15" customWidth="1"/>
    <col min="8" max="16384" width="9.140625" style="15" customWidth="1"/>
  </cols>
  <sheetData>
    <row r="1" ht="12.75">
      <c r="A1" s="12" t="str">
        <f>PL!A1</f>
        <v>OLYMPIA INDUSTIRES BERHAD</v>
      </c>
    </row>
    <row r="2" ht="12.75">
      <c r="A2" s="13" t="str">
        <f>PL!A2</f>
        <v>(Company no. 63026-U)</v>
      </c>
    </row>
    <row r="3" ht="12.75">
      <c r="A3" s="14"/>
    </row>
    <row r="4" ht="12.75">
      <c r="A4" s="86" t="s">
        <v>45</v>
      </c>
    </row>
    <row r="5" ht="12.75">
      <c r="A5" s="87" t="str">
        <f>Cashflow!A5</f>
        <v>For the period ended 30 June 2005</v>
      </c>
    </row>
    <row r="6" ht="12.75">
      <c r="A6" s="15" t="s">
        <v>3</v>
      </c>
    </row>
    <row r="8" ht="12.75">
      <c r="A8" s="14" t="s">
        <v>287</v>
      </c>
    </row>
    <row r="9" ht="12.75">
      <c r="A9" s="14"/>
    </row>
    <row r="10" spans="3:7" ht="12.75">
      <c r="C10" s="16" t="s">
        <v>46</v>
      </c>
      <c r="D10" s="16"/>
      <c r="E10" s="16" t="s">
        <v>47</v>
      </c>
      <c r="F10" s="16" t="s">
        <v>48</v>
      </c>
      <c r="G10" s="16"/>
    </row>
    <row r="11" spans="3:7" ht="12.75">
      <c r="C11" s="16" t="s">
        <v>49</v>
      </c>
      <c r="D11" s="16" t="s">
        <v>50</v>
      </c>
      <c r="E11" s="16" t="s">
        <v>51</v>
      </c>
      <c r="F11" s="16" t="s">
        <v>52</v>
      </c>
      <c r="G11" s="16" t="s">
        <v>53</v>
      </c>
    </row>
    <row r="12" spans="3:7" ht="12.75">
      <c r="C12" s="16" t="s">
        <v>10</v>
      </c>
      <c r="D12" s="16" t="s">
        <v>10</v>
      </c>
      <c r="E12" s="16" t="s">
        <v>10</v>
      </c>
      <c r="F12" s="16" t="s">
        <v>10</v>
      </c>
      <c r="G12" s="16" t="s">
        <v>10</v>
      </c>
    </row>
    <row r="13" ht="6" customHeight="1"/>
    <row r="14" spans="1:7" ht="12.75">
      <c r="A14" s="15" t="s">
        <v>262</v>
      </c>
      <c r="C14" s="17">
        <v>508381</v>
      </c>
      <c r="D14" s="17">
        <v>196025</v>
      </c>
      <c r="E14" s="17">
        <v>-233884</v>
      </c>
      <c r="F14" s="17">
        <v>-1211056</v>
      </c>
      <c r="G14" s="17">
        <f>SUM(C14:F14)</f>
        <v>-740534</v>
      </c>
    </row>
    <row r="15" spans="3:7" ht="6" customHeight="1">
      <c r="C15" s="17"/>
      <c r="D15" s="17"/>
      <c r="E15" s="17"/>
      <c r="F15" s="17"/>
      <c r="G15" s="17"/>
    </row>
    <row r="16" spans="1:7" ht="12.75">
      <c r="A16" s="15" t="s">
        <v>55</v>
      </c>
      <c r="C16" s="17"/>
      <c r="D16" s="17"/>
      <c r="E16" s="17"/>
      <c r="F16" s="17"/>
      <c r="G16" s="17"/>
    </row>
    <row r="17" spans="1:7" ht="12.75">
      <c r="A17" s="15" t="s">
        <v>56</v>
      </c>
      <c r="C17" s="10">
        <v>0</v>
      </c>
      <c r="D17" s="10">
        <v>-573</v>
      </c>
      <c r="E17" s="10">
        <v>0</v>
      </c>
      <c r="F17" s="10">
        <f>PL!J40</f>
        <v>-128819</v>
      </c>
      <c r="G17" s="17">
        <f>SUM(C17:F17)</f>
        <v>-129392</v>
      </c>
    </row>
    <row r="18" spans="3:7" ht="6" customHeight="1">
      <c r="C18" s="17"/>
      <c r="D18" s="17"/>
      <c r="E18" s="17"/>
      <c r="F18" s="17"/>
      <c r="G18" s="17"/>
    </row>
    <row r="19" spans="1:7" ht="13.5" thickBot="1">
      <c r="A19" s="15" t="s">
        <v>288</v>
      </c>
      <c r="C19" s="18">
        <f>SUM(C14:C17)</f>
        <v>508381</v>
      </c>
      <c r="D19" s="18">
        <f>SUM(D14:D17)</f>
        <v>195452</v>
      </c>
      <c r="E19" s="18">
        <f>SUM(E14:E17)</f>
        <v>-233884</v>
      </c>
      <c r="F19" s="18">
        <f>SUM(F14:F17)</f>
        <v>-1339875</v>
      </c>
      <c r="G19" s="18">
        <f>SUM(G14:G17)</f>
        <v>-869926</v>
      </c>
    </row>
    <row r="20" spans="3:7" ht="12.75">
      <c r="C20" s="17"/>
      <c r="D20" s="17"/>
      <c r="E20" s="17"/>
      <c r="F20" s="17"/>
      <c r="G20" s="17"/>
    </row>
    <row r="21" spans="3:7" ht="5.25" customHeight="1">
      <c r="C21" s="17"/>
      <c r="D21" s="17"/>
      <c r="E21" s="17"/>
      <c r="F21" s="17"/>
      <c r="G21" s="17"/>
    </row>
    <row r="22" spans="1:7" ht="12.75">
      <c r="A22" s="14" t="s">
        <v>57</v>
      </c>
      <c r="C22" s="19" t="s">
        <v>263</v>
      </c>
      <c r="D22" s="16" t="s">
        <v>46</v>
      </c>
      <c r="E22" s="16" t="s">
        <v>58</v>
      </c>
      <c r="F22" s="16"/>
      <c r="G22" s="16"/>
    </row>
    <row r="23" spans="3:7" ht="12.75">
      <c r="C23" s="19" t="s">
        <v>264</v>
      </c>
      <c r="D23" s="16" t="s">
        <v>59</v>
      </c>
      <c r="E23" s="16" t="s">
        <v>60</v>
      </c>
      <c r="F23" s="16" t="s">
        <v>61</v>
      </c>
      <c r="G23" s="16" t="s">
        <v>53</v>
      </c>
    </row>
    <row r="24" spans="3:7" ht="12.75">
      <c r="C24" s="19" t="s">
        <v>10</v>
      </c>
      <c r="D24" s="16" t="s">
        <v>10</v>
      </c>
      <c r="E24" s="16" t="s">
        <v>10</v>
      </c>
      <c r="F24" s="16" t="s">
        <v>10</v>
      </c>
      <c r="G24" s="16" t="s">
        <v>10</v>
      </c>
    </row>
    <row r="25" ht="6" customHeight="1">
      <c r="C25" s="20"/>
    </row>
    <row r="26" spans="1:7" ht="12.75">
      <c r="A26" s="15" t="s">
        <v>262</v>
      </c>
      <c r="C26" s="21">
        <v>2160</v>
      </c>
      <c r="D26" s="17">
        <v>190535</v>
      </c>
      <c r="E26" s="17">
        <v>375</v>
      </c>
      <c r="F26" s="17">
        <v>2955</v>
      </c>
      <c r="G26" s="17">
        <f>SUM(C26:F26)</f>
        <v>196025</v>
      </c>
    </row>
    <row r="27" spans="3:7" ht="6" customHeight="1">
      <c r="C27" s="21"/>
      <c r="D27" s="17"/>
      <c r="E27" s="17"/>
      <c r="F27" s="17"/>
      <c r="G27" s="17"/>
    </row>
    <row r="28" spans="1:7" ht="12.75">
      <c r="A28" s="15" t="s">
        <v>55</v>
      </c>
      <c r="C28" s="21"/>
      <c r="D28" s="17"/>
      <c r="E28" s="17"/>
      <c r="F28" s="17"/>
      <c r="G28" s="17"/>
    </row>
    <row r="29" spans="1:7" ht="12.75">
      <c r="A29" s="15" t="s">
        <v>56</v>
      </c>
      <c r="C29" s="28">
        <v>0</v>
      </c>
      <c r="D29" s="10">
        <v>0</v>
      </c>
      <c r="E29" s="10">
        <v>-573</v>
      </c>
      <c r="F29" s="10">
        <v>0</v>
      </c>
      <c r="G29" s="17">
        <f>SUM(C29:F29)</f>
        <v>-573</v>
      </c>
    </row>
    <row r="30" spans="3:7" ht="6" customHeight="1">
      <c r="C30" s="21"/>
      <c r="D30" s="17"/>
      <c r="E30" s="17"/>
      <c r="F30" s="17"/>
      <c r="G30" s="17"/>
    </row>
    <row r="31" spans="1:7" ht="13.5" thickBot="1">
      <c r="A31" s="15" t="s">
        <v>288</v>
      </c>
      <c r="C31" s="18">
        <f>SUM(C26:C29)</f>
        <v>2160</v>
      </c>
      <c r="D31" s="18">
        <f>SUM(D26:D29)</f>
        <v>190535</v>
      </c>
      <c r="E31" s="18">
        <f>SUM(E26:E29)</f>
        <v>-198</v>
      </c>
      <c r="F31" s="18">
        <f>SUM(F26:F29)</f>
        <v>2955</v>
      </c>
      <c r="G31" s="18">
        <f>SUM(G26:G29)</f>
        <v>195452</v>
      </c>
    </row>
    <row r="32" spans="3:7" ht="12.75">
      <c r="C32" s="17"/>
      <c r="D32" s="17"/>
      <c r="E32" s="17"/>
      <c r="F32" s="17"/>
      <c r="G32" s="17"/>
    </row>
    <row r="33" spans="3:7" ht="12.75">
      <c r="C33" s="17"/>
      <c r="D33" s="17"/>
      <c r="E33" s="17"/>
      <c r="F33" s="17"/>
      <c r="G33" s="17"/>
    </row>
    <row r="34" spans="3:7" ht="12.75">
      <c r="C34" s="17"/>
      <c r="D34" s="17"/>
      <c r="E34" s="17"/>
      <c r="F34" s="17"/>
      <c r="G34" s="17"/>
    </row>
    <row r="35" spans="3:7" ht="12.75">
      <c r="C35" s="17"/>
      <c r="D35" s="17"/>
      <c r="E35" s="17"/>
      <c r="F35" s="17"/>
      <c r="G35" s="17"/>
    </row>
    <row r="36" spans="1:7" ht="12.75">
      <c r="A36" s="14" t="s">
        <v>289</v>
      </c>
      <c r="C36" s="17"/>
      <c r="D36" s="17"/>
      <c r="E36" s="17"/>
      <c r="F36" s="17"/>
      <c r="G36" s="17"/>
    </row>
    <row r="37" spans="1:7" ht="12.75">
      <c r="A37" s="14"/>
      <c r="C37" s="17"/>
      <c r="D37" s="17"/>
      <c r="E37" s="17"/>
      <c r="F37" s="17"/>
      <c r="G37" s="17"/>
    </row>
    <row r="38" spans="3:7" ht="12.75">
      <c r="C38" s="16" t="s">
        <v>46</v>
      </c>
      <c r="D38" s="16"/>
      <c r="E38" s="16" t="s">
        <v>47</v>
      </c>
      <c r="F38" s="16" t="s">
        <v>48</v>
      </c>
      <c r="G38" s="16"/>
    </row>
    <row r="39" spans="3:7" ht="12.75">
      <c r="C39" s="16" t="s">
        <v>49</v>
      </c>
      <c r="D39" s="16" t="s">
        <v>50</v>
      </c>
      <c r="E39" s="16" t="s">
        <v>51</v>
      </c>
      <c r="F39" s="16" t="s">
        <v>52</v>
      </c>
      <c r="G39" s="16" t="s">
        <v>53</v>
      </c>
    </row>
    <row r="40" spans="3:7" ht="12.75">
      <c r="C40" s="16" t="s">
        <v>10</v>
      </c>
      <c r="D40" s="16" t="s">
        <v>10</v>
      </c>
      <c r="E40" s="16" t="s">
        <v>10</v>
      </c>
      <c r="F40" s="16" t="s">
        <v>10</v>
      </c>
      <c r="G40" s="16" t="s">
        <v>10</v>
      </c>
    </row>
    <row r="41" ht="6" customHeight="1"/>
    <row r="42" spans="1:7" ht="12.75">
      <c r="A42" s="15" t="s">
        <v>54</v>
      </c>
      <c r="C42" s="17">
        <v>508381</v>
      </c>
      <c r="D42" s="17">
        <v>200382</v>
      </c>
      <c r="E42" s="17">
        <v>-233884</v>
      </c>
      <c r="F42" s="17">
        <v>-1117769</v>
      </c>
      <c r="G42" s="17">
        <f>SUM(C42:F42)</f>
        <v>-642890</v>
      </c>
    </row>
    <row r="43" spans="3:7" ht="12.75">
      <c r="C43" s="17"/>
      <c r="D43" s="17"/>
      <c r="E43" s="17"/>
      <c r="F43" s="17"/>
      <c r="G43" s="17"/>
    </row>
    <row r="44" spans="1:7" ht="14.25" customHeight="1" hidden="1">
      <c r="A44" s="15" t="s">
        <v>265</v>
      </c>
      <c r="C44" s="17"/>
      <c r="D44" s="17"/>
      <c r="E44" s="17"/>
      <c r="F44" s="17"/>
      <c r="G44" s="17">
        <f aca="true" t="shared" si="0" ref="G44:G50">SUM(C44:F44)</f>
        <v>0</v>
      </c>
    </row>
    <row r="45" spans="1:7" ht="12.75">
      <c r="A45" s="15" t="s">
        <v>55</v>
      </c>
      <c r="C45" s="17"/>
      <c r="D45" s="17"/>
      <c r="E45" s="17"/>
      <c r="F45" s="17"/>
      <c r="G45" s="17"/>
    </row>
    <row r="46" spans="1:7" ht="12.75">
      <c r="A46" s="15" t="s">
        <v>56</v>
      </c>
      <c r="C46" s="17">
        <v>0</v>
      </c>
      <c r="D46" s="17">
        <f>G62</f>
        <v>-4357</v>
      </c>
      <c r="E46" s="17">
        <v>0</v>
      </c>
      <c r="F46" s="17">
        <v>-93287</v>
      </c>
      <c r="G46" s="17">
        <f>SUM(C46:F46)</f>
        <v>-97644</v>
      </c>
    </row>
    <row r="47" spans="3:7" ht="12.75" hidden="1">
      <c r="C47" s="17"/>
      <c r="D47" s="17"/>
      <c r="E47" s="17"/>
      <c r="F47" s="17"/>
      <c r="G47" s="17">
        <f t="shared" si="0"/>
        <v>0</v>
      </c>
    </row>
    <row r="48" spans="1:7" ht="12.75" hidden="1">
      <c r="A48" s="15" t="s">
        <v>266</v>
      </c>
      <c r="C48" s="17"/>
      <c r="D48" s="17"/>
      <c r="E48" s="17"/>
      <c r="F48" s="17"/>
      <c r="G48" s="17">
        <f t="shared" si="0"/>
        <v>0</v>
      </c>
    </row>
    <row r="49" spans="1:7" ht="12.75" hidden="1">
      <c r="A49" s="15" t="s">
        <v>267</v>
      </c>
      <c r="C49" s="17">
        <v>0</v>
      </c>
      <c r="D49" s="17">
        <v>0</v>
      </c>
      <c r="E49" s="17">
        <v>0</v>
      </c>
      <c r="F49" s="17">
        <v>0</v>
      </c>
      <c r="G49" s="17">
        <f t="shared" si="0"/>
        <v>0</v>
      </c>
    </row>
    <row r="50" spans="1:7" ht="12.75" hidden="1">
      <c r="A50" s="15" t="s">
        <v>268</v>
      </c>
      <c r="C50" s="17"/>
      <c r="D50" s="17"/>
      <c r="E50" s="17"/>
      <c r="F50" s="17"/>
      <c r="G50" s="17">
        <f t="shared" si="0"/>
        <v>0</v>
      </c>
    </row>
    <row r="51" spans="3:7" ht="8.25" customHeight="1">
      <c r="C51" s="17"/>
      <c r="D51" s="17"/>
      <c r="E51" s="17"/>
      <c r="F51" s="17"/>
      <c r="G51" s="17"/>
    </row>
    <row r="52" spans="1:7" ht="13.5" thickBot="1">
      <c r="A52" s="15" t="s">
        <v>290</v>
      </c>
      <c r="C52" s="18">
        <f>SUM(C42:C51)</f>
        <v>508381</v>
      </c>
      <c r="D52" s="18">
        <f>SUM(D42:D51)</f>
        <v>196025</v>
      </c>
      <c r="E52" s="18">
        <f>SUM(E42:E51)</f>
        <v>-233884</v>
      </c>
      <c r="F52" s="18">
        <f>SUM(F42:F51)</f>
        <v>-1211056</v>
      </c>
      <c r="G52" s="18">
        <f>SUM(G42:G51)</f>
        <v>-740534</v>
      </c>
    </row>
    <row r="53" spans="3:7" ht="12.75">
      <c r="C53" s="17"/>
      <c r="D53" s="17"/>
      <c r="E53" s="17"/>
      <c r="F53" s="17"/>
      <c r="G53" s="17"/>
    </row>
    <row r="54" spans="3:7" ht="6" customHeight="1">
      <c r="C54" s="17"/>
      <c r="D54" s="17"/>
      <c r="E54" s="17"/>
      <c r="F54" s="17"/>
      <c r="G54" s="17"/>
    </row>
    <row r="55" spans="1:7" ht="12.75">
      <c r="A55" s="14" t="s">
        <v>57</v>
      </c>
      <c r="C55" s="16" t="s">
        <v>46</v>
      </c>
      <c r="D55" s="16" t="s">
        <v>58</v>
      </c>
      <c r="E55" s="16"/>
      <c r="F55" s="16" t="s">
        <v>291</v>
      </c>
      <c r="G55" s="16"/>
    </row>
    <row r="56" spans="3:7" ht="12.75">
      <c r="C56" s="16" t="s">
        <v>59</v>
      </c>
      <c r="D56" s="16" t="s">
        <v>60</v>
      </c>
      <c r="E56" s="16" t="s">
        <v>61</v>
      </c>
      <c r="F56" s="16" t="s">
        <v>264</v>
      </c>
      <c r="G56" s="16" t="s">
        <v>53</v>
      </c>
    </row>
    <row r="57" spans="3:7" ht="12.75">
      <c r="C57" s="16" t="s">
        <v>10</v>
      </c>
      <c r="D57" s="16" t="s">
        <v>10</v>
      </c>
      <c r="E57" s="16" t="s">
        <v>10</v>
      </c>
      <c r="F57" s="16" t="s">
        <v>10</v>
      </c>
      <c r="G57" s="16" t="s">
        <v>10</v>
      </c>
    </row>
    <row r="58" ht="6" customHeight="1"/>
    <row r="59" spans="1:7" ht="12.75">
      <c r="A59" s="15" t="s">
        <v>54</v>
      </c>
      <c r="C59" s="17">
        <v>190535</v>
      </c>
      <c r="D59" s="17">
        <v>6892</v>
      </c>
      <c r="E59" s="17">
        <v>2955</v>
      </c>
      <c r="F59" s="17">
        <v>0</v>
      </c>
      <c r="G59" s="17">
        <f>SUM(C59:F59)</f>
        <v>200382</v>
      </c>
    </row>
    <row r="60" spans="3:7" ht="6" customHeight="1">
      <c r="C60" s="17"/>
      <c r="D60" s="17"/>
      <c r="E60" s="17"/>
      <c r="F60" s="17"/>
      <c r="G60" s="17"/>
    </row>
    <row r="61" spans="1:7" ht="12.75">
      <c r="A61" s="15" t="s">
        <v>55</v>
      </c>
      <c r="C61" s="17"/>
      <c r="D61" s="17"/>
      <c r="E61" s="17"/>
      <c r="F61" s="17"/>
      <c r="G61" s="17"/>
    </row>
    <row r="62" spans="2:7" ht="12.75">
      <c r="B62" s="15" t="s">
        <v>56</v>
      </c>
      <c r="C62" s="17">
        <v>0</v>
      </c>
      <c r="D62" s="17">
        <f>-1043-5474</f>
        <v>-6517</v>
      </c>
      <c r="E62" s="17">
        <v>0</v>
      </c>
      <c r="F62" s="17">
        <v>2160</v>
      </c>
      <c r="G62" s="17">
        <f>SUM(C62:F62)</f>
        <v>-4357</v>
      </c>
    </row>
    <row r="63" spans="3:7" ht="6" customHeight="1" hidden="1">
      <c r="C63" s="17"/>
      <c r="D63" s="17"/>
      <c r="E63" s="17"/>
      <c r="F63" s="17"/>
      <c r="G63" s="17"/>
    </row>
    <row r="64" spans="1:7" ht="12" customHeight="1" hidden="1">
      <c r="A64" s="15" t="s">
        <v>266</v>
      </c>
      <c r="C64" s="17"/>
      <c r="D64" s="17"/>
      <c r="E64" s="17"/>
      <c r="F64" s="17"/>
      <c r="G64" s="17"/>
    </row>
    <row r="65" spans="1:7" ht="12" customHeight="1" hidden="1">
      <c r="A65" s="15" t="s">
        <v>267</v>
      </c>
      <c r="C65" s="17"/>
      <c r="D65" s="17"/>
      <c r="E65" s="17"/>
      <c r="F65" s="17"/>
      <c r="G65" s="17"/>
    </row>
    <row r="66" spans="1:7" ht="12" customHeight="1" hidden="1">
      <c r="A66" s="15" t="s">
        <v>268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</row>
    <row r="67" spans="3:7" ht="12" customHeight="1">
      <c r="C67" s="17"/>
      <c r="D67" s="17"/>
      <c r="E67" s="17"/>
      <c r="F67" s="17"/>
      <c r="G67" s="17"/>
    </row>
    <row r="68" spans="1:7" ht="13.5" thickBot="1">
      <c r="A68" s="15" t="s">
        <v>290</v>
      </c>
      <c r="C68" s="18">
        <f>SUM(C59:C62)</f>
        <v>190535</v>
      </c>
      <c r="D68" s="18">
        <f>SUM(D59:D62)</f>
        <v>375</v>
      </c>
      <c r="E68" s="18">
        <f>SUM(E59:E62)</f>
        <v>2955</v>
      </c>
      <c r="F68" s="18">
        <f>SUM(F59:F62)</f>
        <v>2160</v>
      </c>
      <c r="G68" s="18">
        <f>SUM(G59:G62)</f>
        <v>196025</v>
      </c>
    </row>
    <row r="69" spans="3:7" ht="12.75">
      <c r="C69" s="17"/>
      <c r="D69" s="17"/>
      <c r="E69" s="17"/>
      <c r="F69" s="17"/>
      <c r="G69" s="17"/>
    </row>
    <row r="70" spans="3:7" ht="12.75">
      <c r="C70" s="17"/>
      <c r="D70" s="17"/>
      <c r="E70" s="17"/>
      <c r="F70" s="17"/>
      <c r="G70" s="17"/>
    </row>
    <row r="72" spans="1:2" ht="12.75">
      <c r="A72" s="22" t="s">
        <v>0</v>
      </c>
      <c r="B72" s="22" t="s">
        <v>62</v>
      </c>
    </row>
    <row r="73" spans="1:2" ht="12.75">
      <c r="A73" s="22" t="s">
        <v>63</v>
      </c>
      <c r="B73" s="22" t="s">
        <v>64</v>
      </c>
    </row>
    <row r="78" ht="12.75">
      <c r="A78" s="14" t="s">
        <v>65</v>
      </c>
    </row>
    <row r="79" ht="12.75">
      <c r="A79" s="14" t="s">
        <v>269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9"/>
  <sheetViews>
    <sheetView tabSelected="1" zoomScale="120" zoomScaleNormal="120" workbookViewId="0" topLeftCell="A202">
      <selection activeCell="C215" sqref="C215"/>
    </sheetView>
  </sheetViews>
  <sheetFormatPr defaultColWidth="9.140625" defaultRowHeight="12.75"/>
  <cols>
    <col min="1" max="1" width="5.140625" style="46" customWidth="1"/>
    <col min="2" max="2" width="3.7109375" style="46" customWidth="1"/>
    <col min="3" max="3" width="1.8515625" style="46" customWidth="1"/>
    <col min="4" max="4" width="12.28125" style="46" customWidth="1"/>
    <col min="5" max="5" width="4.8515625" style="46" customWidth="1"/>
    <col min="6" max="6" width="2.8515625" style="46" customWidth="1"/>
    <col min="7" max="7" width="0.5625" style="46" customWidth="1"/>
    <col min="8" max="8" width="5.57421875" style="46" customWidth="1"/>
    <col min="9" max="9" width="0.5625" style="46" customWidth="1"/>
    <col min="10" max="10" width="16.140625" style="46" customWidth="1"/>
    <col min="11" max="11" width="0.71875" style="46" customWidth="1"/>
    <col min="12" max="12" width="11.57421875" style="46" customWidth="1"/>
    <col min="13" max="13" width="0.5625" style="46" customWidth="1"/>
    <col min="14" max="14" width="4.421875" style="46" customWidth="1"/>
    <col min="15" max="15" width="0.2890625" style="46" customWidth="1"/>
    <col min="16" max="16" width="13.140625" style="46" customWidth="1"/>
    <col min="17" max="17" width="0.5625" style="46" customWidth="1"/>
    <col min="18" max="18" width="9.421875" style="46" customWidth="1"/>
    <col min="19" max="19" width="0.5625" style="46" customWidth="1"/>
    <col min="20" max="20" width="1.7109375" style="46" customWidth="1"/>
    <col min="21" max="21" width="4.8515625" style="46" customWidth="1"/>
    <col min="22" max="22" width="10.8515625" style="46" customWidth="1"/>
    <col min="23" max="16384" width="9.140625" style="46" customWidth="1"/>
  </cols>
  <sheetData>
    <row r="1" ht="12.75">
      <c r="B1" s="47" t="str">
        <f>+'[2]Equity'!B1</f>
        <v>OLYMPIA INDUSTRIES BERHAD</v>
      </c>
    </row>
    <row r="2" ht="12.75">
      <c r="B2" s="48" t="str">
        <f>+'[2]Equity'!B2</f>
        <v>(Company no. 63026-U)</v>
      </c>
    </row>
    <row r="3" ht="12.75">
      <c r="B3" s="49" t="s">
        <v>146</v>
      </c>
    </row>
    <row r="4" ht="12.75">
      <c r="B4" s="49"/>
    </row>
    <row r="5" ht="12.75">
      <c r="B5" s="49"/>
    </row>
    <row r="6" spans="1:2" ht="12.75">
      <c r="A6" s="50" t="s">
        <v>147</v>
      </c>
      <c r="B6" s="49" t="s">
        <v>148</v>
      </c>
    </row>
    <row r="7" spans="1:2" ht="12.75">
      <c r="A7" s="50"/>
      <c r="B7" s="49"/>
    </row>
    <row r="9" spans="1:2" ht="12.75">
      <c r="A9" s="51" t="s">
        <v>149</v>
      </c>
      <c r="B9" s="52" t="s">
        <v>150</v>
      </c>
    </row>
    <row r="10" spans="1:20" ht="12.75">
      <c r="A10" s="53"/>
      <c r="B10" s="54" t="s">
        <v>297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>
      <c r="A11" s="53"/>
      <c r="B11" s="54" t="s">
        <v>298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>
      <c r="A13" s="53"/>
      <c r="B13" s="54" t="s">
        <v>299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>
      <c r="A14" s="53"/>
      <c r="B14" s="54" t="s">
        <v>300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>
      <c r="A15" s="53"/>
      <c r="B15" s="54" t="s">
        <v>301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>
      <c r="A16" s="53"/>
      <c r="B16" s="54" t="s">
        <v>302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>
      <c r="A18" s="53"/>
      <c r="B18" s="54" t="s">
        <v>303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>
      <c r="A19" s="53"/>
      <c r="B19" s="54" t="s">
        <v>304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>
      <c r="A20" s="53"/>
      <c r="B20" s="54" t="s">
        <v>305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>
      <c r="A22" s="53"/>
      <c r="B22" s="54" t="s">
        <v>306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>
      <c r="A23" s="53"/>
      <c r="B23" s="54" t="s">
        <v>307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12.7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" ht="12.75">
      <c r="A26" s="51" t="s">
        <v>151</v>
      </c>
      <c r="B26" s="52" t="s">
        <v>152</v>
      </c>
    </row>
    <row r="27" spans="1:2" ht="12.75">
      <c r="A27" s="55"/>
      <c r="B27" s="56" t="s">
        <v>270</v>
      </c>
    </row>
    <row r="28" spans="1:2" ht="12.75">
      <c r="A28" s="55"/>
      <c r="B28" s="56"/>
    </row>
    <row r="29" ht="12.75">
      <c r="A29" s="53"/>
    </row>
    <row r="30" spans="1:2" ht="12.75">
      <c r="A30" s="51" t="s">
        <v>153</v>
      </c>
      <c r="B30" s="57" t="s">
        <v>154</v>
      </c>
    </row>
    <row r="31" spans="1:2" ht="12.75">
      <c r="A31" s="55"/>
      <c r="B31" s="56" t="s">
        <v>155</v>
      </c>
    </row>
    <row r="32" spans="1:2" ht="12.75">
      <c r="A32" s="55"/>
      <c r="B32" s="56"/>
    </row>
    <row r="33" ht="12.75">
      <c r="A33" s="53"/>
    </row>
    <row r="34" spans="1:2" ht="12.75">
      <c r="A34" s="51" t="s">
        <v>156</v>
      </c>
      <c r="B34" s="52" t="s">
        <v>157</v>
      </c>
    </row>
    <row r="35" spans="1:2" ht="12.75">
      <c r="A35" s="53"/>
      <c r="B35" s="56" t="s">
        <v>308</v>
      </c>
    </row>
    <row r="36" spans="1:2" ht="12.75">
      <c r="A36" s="53"/>
      <c r="B36" s="56" t="s">
        <v>309</v>
      </c>
    </row>
    <row r="37" spans="1:2" ht="12.75">
      <c r="A37" s="53"/>
      <c r="B37" s="56"/>
    </row>
    <row r="38" spans="1:10" ht="12.75">
      <c r="A38" s="53"/>
      <c r="B38" s="56"/>
      <c r="I38" s="58"/>
      <c r="J38" s="58"/>
    </row>
    <row r="39" spans="1:2" ht="12.75">
      <c r="A39" s="51" t="s">
        <v>158</v>
      </c>
      <c r="B39" s="52" t="s">
        <v>159</v>
      </c>
    </row>
    <row r="40" spans="1:2" ht="12.75">
      <c r="A40" s="55"/>
      <c r="B40" s="56" t="s">
        <v>310</v>
      </c>
    </row>
    <row r="41" spans="1:2" ht="12.75">
      <c r="A41" s="55"/>
      <c r="B41" s="56" t="s">
        <v>311</v>
      </c>
    </row>
    <row r="42" spans="1:2" ht="12.75">
      <c r="A42" s="55"/>
      <c r="B42" s="56"/>
    </row>
    <row r="43" ht="12.75">
      <c r="A43" s="53"/>
    </row>
    <row r="44" spans="1:2" ht="12.75">
      <c r="A44" s="51" t="s">
        <v>160</v>
      </c>
      <c r="B44" s="52" t="s">
        <v>161</v>
      </c>
    </row>
    <row r="45" spans="1:2" ht="12.75">
      <c r="A45" s="55"/>
      <c r="B45" s="59" t="s">
        <v>162</v>
      </c>
    </row>
    <row r="46" spans="1:2" ht="12.75">
      <c r="A46" s="55"/>
      <c r="B46" s="59" t="s">
        <v>312</v>
      </c>
    </row>
    <row r="47" spans="1:2" ht="12.75">
      <c r="A47" s="55"/>
      <c r="B47" s="59"/>
    </row>
    <row r="48" ht="12.75">
      <c r="A48" s="53"/>
    </row>
    <row r="49" spans="1:2" ht="12.75">
      <c r="A49" s="51" t="s">
        <v>163</v>
      </c>
      <c r="B49" s="52" t="s">
        <v>164</v>
      </c>
    </row>
    <row r="50" spans="1:2" ht="12.75">
      <c r="A50" s="55"/>
      <c r="B50" s="59" t="s">
        <v>165</v>
      </c>
    </row>
    <row r="51" ht="12.75">
      <c r="A51" s="53"/>
    </row>
    <row r="52" spans="1:2" ht="12.75">
      <c r="A52" s="60" t="s">
        <v>166</v>
      </c>
      <c r="B52" s="47" t="s">
        <v>167</v>
      </c>
    </row>
    <row r="53" spans="1:17" ht="12.75">
      <c r="A53" s="60"/>
      <c r="B53" s="47"/>
      <c r="L53" s="107" t="s">
        <v>168</v>
      </c>
      <c r="P53" s="73" t="s">
        <v>169</v>
      </c>
      <c r="Q53" s="5"/>
    </row>
    <row r="54" spans="1:17" ht="12.75">
      <c r="A54" s="60"/>
      <c r="B54" s="47"/>
      <c r="L54" s="107" t="s">
        <v>9</v>
      </c>
      <c r="P54" s="72" t="s">
        <v>9</v>
      </c>
      <c r="Q54" s="5"/>
    </row>
    <row r="55" spans="9:17" ht="15">
      <c r="I55" s="61"/>
      <c r="J55" s="61"/>
      <c r="K55" s="62"/>
      <c r="L55" s="108" t="s">
        <v>294</v>
      </c>
      <c r="M55" s="61"/>
      <c r="P55" s="89" t="s">
        <v>273</v>
      </c>
      <c r="Q55" s="5"/>
    </row>
    <row r="56" spans="2:17" ht="12.75">
      <c r="B56" s="52" t="s">
        <v>170</v>
      </c>
      <c r="I56" s="61"/>
      <c r="J56" s="61"/>
      <c r="K56" s="62"/>
      <c r="L56" s="107" t="s">
        <v>10</v>
      </c>
      <c r="M56" s="61"/>
      <c r="P56" s="74" t="s">
        <v>10</v>
      </c>
      <c r="Q56" s="5"/>
    </row>
    <row r="57" spans="3:17" ht="12.75">
      <c r="C57" s="46" t="s">
        <v>171</v>
      </c>
      <c r="I57" s="61"/>
      <c r="J57" s="61"/>
      <c r="K57" s="62"/>
      <c r="L57" s="10">
        <v>5612</v>
      </c>
      <c r="M57" s="72"/>
      <c r="N57" s="5"/>
      <c r="O57" s="5"/>
      <c r="P57" s="23">
        <v>4312</v>
      </c>
      <c r="Q57" s="5"/>
    </row>
    <row r="58" spans="3:17" ht="12.75">
      <c r="C58" s="46" t="s">
        <v>172</v>
      </c>
      <c r="I58" s="61"/>
      <c r="J58" s="61"/>
      <c r="K58" s="62"/>
      <c r="L58" s="10">
        <v>9907</v>
      </c>
      <c r="M58" s="72"/>
      <c r="N58" s="5"/>
      <c r="O58" s="5"/>
      <c r="P58" s="23">
        <v>8369</v>
      </c>
      <c r="Q58" s="5"/>
    </row>
    <row r="59" spans="3:17" ht="12.75">
      <c r="C59" s="46" t="s">
        <v>173</v>
      </c>
      <c r="I59" s="61"/>
      <c r="J59" s="61"/>
      <c r="K59" s="62"/>
      <c r="L59" s="10">
        <v>4176</v>
      </c>
      <c r="M59" s="72"/>
      <c r="N59" s="5"/>
      <c r="O59" s="5"/>
      <c r="P59" s="23">
        <v>22667</v>
      </c>
      <c r="Q59" s="5"/>
    </row>
    <row r="60" spans="3:17" ht="12.75">
      <c r="C60" s="46" t="s">
        <v>174</v>
      </c>
      <c r="I60" s="61"/>
      <c r="J60" s="61"/>
      <c r="K60" s="62"/>
      <c r="L60" s="10">
        <v>109568</v>
      </c>
      <c r="M60" s="72"/>
      <c r="N60" s="5"/>
      <c r="O60" s="5"/>
      <c r="P60" s="23">
        <v>88826</v>
      </c>
      <c r="Q60" s="5"/>
    </row>
    <row r="61" spans="3:17" ht="12.75">
      <c r="C61" s="46" t="s">
        <v>175</v>
      </c>
      <c r="I61" s="61"/>
      <c r="J61" s="61"/>
      <c r="K61" s="62"/>
      <c r="L61" s="43">
        <v>82822</v>
      </c>
      <c r="M61" s="72"/>
      <c r="N61" s="5"/>
      <c r="O61" s="5"/>
      <c r="P61" s="109">
        <v>92660</v>
      </c>
      <c r="Q61" s="5"/>
    </row>
    <row r="62" spans="9:17" ht="12.75">
      <c r="I62" s="61"/>
      <c r="J62" s="61"/>
      <c r="K62" s="62"/>
      <c r="L62" s="23">
        <f>SUM(L57:L61)</f>
        <v>212085</v>
      </c>
      <c r="M62" s="72"/>
      <c r="N62" s="5"/>
      <c r="O62" s="5"/>
      <c r="P62" s="23">
        <f>SUM(P57:P61)</f>
        <v>216834</v>
      </c>
      <c r="Q62" s="5"/>
    </row>
    <row r="63" spans="3:17" ht="12.75">
      <c r="C63" s="46" t="s">
        <v>176</v>
      </c>
      <c r="I63" s="61"/>
      <c r="J63" s="61"/>
      <c r="K63" s="62"/>
      <c r="L63" s="23">
        <v>-9830</v>
      </c>
      <c r="M63" s="72"/>
      <c r="N63" s="5"/>
      <c r="O63" s="5"/>
      <c r="P63" s="23">
        <v>-7924</v>
      </c>
      <c r="Q63" s="5"/>
    </row>
    <row r="64" spans="9:17" ht="13.5" thickBot="1">
      <c r="I64" s="61"/>
      <c r="J64" s="61"/>
      <c r="K64" s="62"/>
      <c r="L64" s="76">
        <f>SUM(L62:L63)</f>
        <v>202255</v>
      </c>
      <c r="M64" s="72"/>
      <c r="N64" s="5"/>
      <c r="O64" s="5"/>
      <c r="P64" s="76">
        <f>SUM(P62:P63)</f>
        <v>208910</v>
      </c>
      <c r="Q64" s="5"/>
    </row>
    <row r="65" spans="9:17" ht="13.5" thickTop="1">
      <c r="I65" s="61"/>
      <c r="J65" s="61"/>
      <c r="K65" s="62"/>
      <c r="L65" s="23"/>
      <c r="M65" s="72"/>
      <c r="N65" s="5"/>
      <c r="O65" s="5"/>
      <c r="P65" s="23"/>
      <c r="Q65" s="5"/>
    </row>
    <row r="66" spans="2:22" ht="12.75">
      <c r="B66" s="52" t="s">
        <v>177</v>
      </c>
      <c r="I66" s="61"/>
      <c r="J66" s="61"/>
      <c r="K66" s="62"/>
      <c r="L66" s="5"/>
      <c r="M66" s="72"/>
      <c r="N66" s="5"/>
      <c r="O66" s="5"/>
      <c r="P66" s="23"/>
      <c r="Q66" s="5"/>
      <c r="V66" s="64"/>
    </row>
    <row r="67" spans="3:22" ht="12.75">
      <c r="C67" s="46" t="s">
        <v>171</v>
      </c>
      <c r="I67" s="61"/>
      <c r="J67" s="61"/>
      <c r="K67" s="62"/>
      <c r="L67" s="28">
        <v>-8723</v>
      </c>
      <c r="M67" s="72"/>
      <c r="N67" s="5"/>
      <c r="O67" s="5"/>
      <c r="P67" s="23">
        <v>2101</v>
      </c>
      <c r="Q67" s="5"/>
      <c r="V67" s="65"/>
    </row>
    <row r="68" spans="3:22" ht="12.75">
      <c r="C68" s="46" t="s">
        <v>172</v>
      </c>
      <c r="I68" s="61"/>
      <c r="J68" s="61"/>
      <c r="K68" s="62"/>
      <c r="L68" s="28">
        <v>-7363</v>
      </c>
      <c r="M68" s="72"/>
      <c r="N68" s="5"/>
      <c r="O68" s="5"/>
      <c r="P68" s="23">
        <v>-850</v>
      </c>
      <c r="Q68" s="5"/>
      <c r="V68" s="65"/>
    </row>
    <row r="69" spans="3:22" ht="12.75">
      <c r="C69" s="46" t="s">
        <v>173</v>
      </c>
      <c r="I69" s="61"/>
      <c r="J69" s="61"/>
      <c r="K69" s="62"/>
      <c r="L69" s="28">
        <v>-7448</v>
      </c>
      <c r="M69" s="72"/>
      <c r="N69" s="5"/>
      <c r="O69" s="5"/>
      <c r="P69" s="23">
        <v>3391</v>
      </c>
      <c r="Q69" s="5"/>
      <c r="V69" s="65"/>
    </row>
    <row r="70" spans="3:22" ht="12.75">
      <c r="C70" s="46" t="s">
        <v>174</v>
      </c>
      <c r="I70" s="61"/>
      <c r="J70" s="61"/>
      <c r="K70" s="62"/>
      <c r="L70" s="28">
        <v>4178</v>
      </c>
      <c r="M70" s="72"/>
      <c r="N70" s="5"/>
      <c r="O70" s="5"/>
      <c r="P70" s="23">
        <v>2614</v>
      </c>
      <c r="Q70" s="5"/>
      <c r="V70" s="65"/>
    </row>
    <row r="71" spans="3:22" ht="12.75">
      <c r="C71" s="46" t="s">
        <v>175</v>
      </c>
      <c r="I71" s="61"/>
      <c r="J71" s="61"/>
      <c r="K71" s="62"/>
      <c r="L71" s="43">
        <v>-7946</v>
      </c>
      <c r="M71" s="72"/>
      <c r="N71" s="5"/>
      <c r="O71" s="5"/>
      <c r="P71" s="109">
        <v>-440</v>
      </c>
      <c r="Q71" s="5"/>
      <c r="V71" s="65"/>
    </row>
    <row r="72" spans="9:22" ht="12.75">
      <c r="I72" s="61"/>
      <c r="J72" s="61"/>
      <c r="K72" s="62"/>
      <c r="L72" s="23">
        <f>SUM(L67:L71)</f>
        <v>-27302</v>
      </c>
      <c r="M72" s="72"/>
      <c r="N72" s="5"/>
      <c r="O72" s="5"/>
      <c r="P72" s="23">
        <f>SUM(P67:P71)</f>
        <v>6816</v>
      </c>
      <c r="Q72" s="5"/>
      <c r="V72" s="65"/>
    </row>
    <row r="73" spans="3:22" ht="12.75">
      <c r="C73" s="56" t="s">
        <v>178</v>
      </c>
      <c r="I73" s="61"/>
      <c r="J73" s="61"/>
      <c r="K73" s="62"/>
      <c r="L73" s="23">
        <v>-103943</v>
      </c>
      <c r="M73" s="72"/>
      <c r="N73" s="5"/>
      <c r="O73" s="5"/>
      <c r="P73" s="23">
        <v>-102422</v>
      </c>
      <c r="Q73" s="5"/>
      <c r="V73" s="64"/>
    </row>
    <row r="74" spans="3:22" ht="12.75">
      <c r="C74" s="46" t="s">
        <v>122</v>
      </c>
      <c r="I74" s="61"/>
      <c r="J74" s="61"/>
      <c r="K74" s="62"/>
      <c r="L74" s="110">
        <v>515</v>
      </c>
      <c r="M74" s="77"/>
      <c r="N74" s="42"/>
      <c r="O74" s="42"/>
      <c r="P74" s="110">
        <v>1292</v>
      </c>
      <c r="Q74" s="5"/>
      <c r="V74" s="64"/>
    </row>
    <row r="75" spans="3:22" ht="12.75">
      <c r="C75" s="46" t="s">
        <v>271</v>
      </c>
      <c r="I75" s="61"/>
      <c r="J75" s="61"/>
      <c r="K75" s="62"/>
      <c r="L75" s="109">
        <v>0</v>
      </c>
      <c r="M75" s="72"/>
      <c r="N75" s="5"/>
      <c r="O75" s="5"/>
      <c r="P75" s="109">
        <v>234</v>
      </c>
      <c r="Q75" s="5"/>
      <c r="V75" s="64"/>
    </row>
    <row r="76" spans="3:17" ht="12.75">
      <c r="C76" s="46" t="s">
        <v>179</v>
      </c>
      <c r="I76" s="61"/>
      <c r="J76" s="61"/>
      <c r="K76" s="62"/>
      <c r="L76" s="23">
        <f>SUM(L72:L75)</f>
        <v>-130730</v>
      </c>
      <c r="M76" s="72"/>
      <c r="N76" s="5"/>
      <c r="O76" s="5"/>
      <c r="P76" s="23">
        <f>SUM(P72:P75)</f>
        <v>-94080</v>
      </c>
      <c r="Q76" s="5"/>
    </row>
    <row r="77" spans="3:17" ht="12.75">
      <c r="C77" s="46" t="s">
        <v>180</v>
      </c>
      <c r="I77" s="61"/>
      <c r="J77" s="61"/>
      <c r="K77" s="62"/>
      <c r="L77" s="23">
        <v>-137</v>
      </c>
      <c r="M77" s="72"/>
      <c r="N77" s="5"/>
      <c r="O77" s="5"/>
      <c r="P77" s="23">
        <f>+'[2]pl'!P36</f>
        <v>-454</v>
      </c>
      <c r="Q77" s="5"/>
    </row>
    <row r="78" spans="3:17" ht="13.5" thickBot="1">
      <c r="C78" s="46" t="s">
        <v>181</v>
      </c>
      <c r="I78" s="61"/>
      <c r="J78" s="61"/>
      <c r="K78" s="62"/>
      <c r="L78" s="76">
        <f>SUM(L76:L77)</f>
        <v>-130867</v>
      </c>
      <c r="M78" s="72"/>
      <c r="N78" s="5"/>
      <c r="O78" s="5"/>
      <c r="P78" s="76">
        <f>SUM(P76:P77)</f>
        <v>-94534</v>
      </c>
      <c r="Q78" s="5"/>
    </row>
    <row r="79" spans="9:17" ht="13.5" thickTop="1">
      <c r="I79" s="61"/>
      <c r="J79" s="61"/>
      <c r="K79" s="62"/>
      <c r="L79" s="63"/>
      <c r="M79" s="61"/>
      <c r="P79" s="23"/>
      <c r="Q79" s="5"/>
    </row>
    <row r="80" spans="12:17" ht="15" customHeight="1">
      <c r="L80" s="63"/>
      <c r="P80" s="5"/>
      <c r="Q80" s="5"/>
    </row>
    <row r="81" spans="1:17" ht="12.75">
      <c r="A81" s="60" t="s">
        <v>182</v>
      </c>
      <c r="B81" s="57" t="s">
        <v>183</v>
      </c>
      <c r="P81" s="5"/>
      <c r="Q81" s="5"/>
    </row>
    <row r="82" spans="1:2" ht="12.75">
      <c r="A82" s="51"/>
      <c r="B82" s="56" t="s">
        <v>313</v>
      </c>
    </row>
    <row r="83" spans="1:2" ht="12.75">
      <c r="A83" s="51"/>
      <c r="B83" s="46" t="s">
        <v>314</v>
      </c>
    </row>
    <row r="84" ht="12.75">
      <c r="A84" s="51"/>
    </row>
    <row r="85" ht="12.75">
      <c r="A85" s="51"/>
    </row>
    <row r="86" spans="1:2" ht="12.75">
      <c r="A86" s="51" t="s">
        <v>184</v>
      </c>
      <c r="B86" s="57" t="s">
        <v>185</v>
      </c>
    </row>
    <row r="87" spans="1:2" ht="12.75">
      <c r="A87" s="66"/>
      <c r="B87" s="56" t="s">
        <v>292</v>
      </c>
    </row>
    <row r="88" spans="1:2" ht="12.75">
      <c r="A88" s="66"/>
      <c r="B88" s="56"/>
    </row>
    <row r="89" ht="12.75">
      <c r="A89" s="51"/>
    </row>
    <row r="90" spans="1:2" ht="12.75">
      <c r="A90" s="51" t="s">
        <v>186</v>
      </c>
      <c r="B90" s="57" t="s">
        <v>187</v>
      </c>
    </row>
    <row r="91" spans="1:2" ht="12.75">
      <c r="A91" s="51"/>
      <c r="B91" s="46" t="s">
        <v>356</v>
      </c>
    </row>
    <row r="92" spans="1:2" ht="12.75">
      <c r="A92" s="51"/>
      <c r="B92" s="46" t="s">
        <v>361</v>
      </c>
    </row>
    <row r="93" spans="1:2" ht="12.75">
      <c r="A93" s="51"/>
      <c r="B93" s="46" t="s">
        <v>357</v>
      </c>
    </row>
    <row r="94" ht="12.75">
      <c r="A94" s="51"/>
    </row>
    <row r="95" spans="1:2" ht="12.75">
      <c r="A95" s="51"/>
      <c r="B95" s="46" t="s">
        <v>355</v>
      </c>
    </row>
    <row r="96" ht="12.75">
      <c r="A96" s="51"/>
    </row>
    <row r="97" ht="12.75">
      <c r="A97" s="51"/>
    </row>
    <row r="98" spans="1:2" ht="12.75">
      <c r="A98" s="51" t="s">
        <v>188</v>
      </c>
      <c r="B98" s="52" t="s">
        <v>189</v>
      </c>
    </row>
    <row r="99" spans="1:2" ht="15" customHeight="1">
      <c r="A99" s="47"/>
      <c r="B99" s="56" t="s">
        <v>190</v>
      </c>
    </row>
    <row r="100" spans="1:2" ht="15" customHeight="1">
      <c r="A100" s="47"/>
      <c r="B100" s="56"/>
    </row>
    <row r="101" spans="1:2" ht="12.75">
      <c r="A101" s="47"/>
      <c r="B101" s="59"/>
    </row>
    <row r="102" spans="1:2" ht="12.75">
      <c r="A102" s="51" t="s">
        <v>191</v>
      </c>
      <c r="B102" s="52" t="s">
        <v>192</v>
      </c>
    </row>
    <row r="103" spans="1:2" ht="12.75">
      <c r="A103" s="47"/>
      <c r="B103" s="56" t="s">
        <v>293</v>
      </c>
    </row>
    <row r="104" spans="1:2" ht="6" customHeight="1">
      <c r="A104" s="47"/>
      <c r="B104" s="59"/>
    </row>
    <row r="105" spans="1:12" ht="12.75">
      <c r="A105" s="47"/>
      <c r="B105" s="59"/>
      <c r="L105" s="72" t="s">
        <v>10</v>
      </c>
    </row>
    <row r="106" spans="1:12" ht="12.75">
      <c r="A106" s="47"/>
      <c r="B106" s="56" t="s">
        <v>193</v>
      </c>
      <c r="L106" s="90"/>
    </row>
    <row r="107" spans="1:12" ht="12.75">
      <c r="A107" s="47"/>
      <c r="B107" s="59"/>
      <c r="C107" s="46" t="s">
        <v>194</v>
      </c>
      <c r="L107" s="33">
        <v>0</v>
      </c>
    </row>
    <row r="108" spans="1:12" ht="12.75">
      <c r="A108" s="47"/>
      <c r="B108" s="56" t="s">
        <v>195</v>
      </c>
      <c r="L108" s="5"/>
    </row>
    <row r="109" spans="1:12" ht="12.75">
      <c r="A109" s="47"/>
      <c r="B109" s="59"/>
      <c r="C109" s="46" t="s">
        <v>74</v>
      </c>
      <c r="L109" s="10">
        <v>2302</v>
      </c>
    </row>
    <row r="110" spans="1:12" ht="12.75">
      <c r="A110" s="47"/>
      <c r="B110" s="59"/>
      <c r="C110" s="46" t="s">
        <v>194</v>
      </c>
      <c r="L110" s="10">
        <v>29</v>
      </c>
    </row>
    <row r="111" spans="1:12" ht="13.5" thickBot="1">
      <c r="A111" s="47"/>
      <c r="B111" s="59"/>
      <c r="L111" s="45">
        <f>SUM(L106:L110)</f>
        <v>2331</v>
      </c>
    </row>
    <row r="112" spans="1:12" ht="12.75">
      <c r="A112" s="47"/>
      <c r="B112" s="59"/>
      <c r="L112" s="5"/>
    </row>
    <row r="113" spans="1:12" ht="12.75">
      <c r="A113" s="67" t="s">
        <v>196</v>
      </c>
      <c r="B113" s="68" t="s">
        <v>359</v>
      </c>
      <c r="L113" s="5"/>
    </row>
    <row r="114" spans="1:21" ht="12.75">
      <c r="A114" s="91"/>
      <c r="B114" s="9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60" t="s">
        <v>197</v>
      </c>
      <c r="B116" s="3" t="s">
        <v>198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60"/>
      <c r="B117" s="9" t="s">
        <v>348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5"/>
    </row>
    <row r="118" spans="1:21" ht="12.75">
      <c r="A118" s="60"/>
      <c r="B118" s="9" t="s">
        <v>349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5"/>
    </row>
    <row r="119" spans="1:21" ht="12.75">
      <c r="A119" s="60"/>
      <c r="B119" s="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5"/>
    </row>
    <row r="120" spans="1:21" ht="12.75">
      <c r="A120" s="60"/>
      <c r="B120" s="9" t="s">
        <v>350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5"/>
    </row>
    <row r="121" spans="1:21" ht="12.75">
      <c r="A121" s="60"/>
      <c r="B121" s="9" t="s">
        <v>351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5"/>
    </row>
    <row r="122" spans="1:21" ht="12.75">
      <c r="A122" s="60"/>
      <c r="B122" s="9" t="s">
        <v>362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5"/>
    </row>
    <row r="123" spans="1:21" ht="12.75">
      <c r="A123" s="60"/>
      <c r="B123" s="9" t="s">
        <v>352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5"/>
    </row>
    <row r="124" spans="1:21" ht="12.75">
      <c r="A124" s="60"/>
      <c r="B124" s="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5"/>
    </row>
    <row r="125" spans="1:21" ht="12.75">
      <c r="A125" s="60"/>
      <c r="B125" s="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5"/>
    </row>
    <row r="126" spans="1:21" ht="12.75">
      <c r="A126" s="60" t="s">
        <v>199</v>
      </c>
      <c r="B126" s="2" t="s">
        <v>200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2" ht="12.75">
      <c r="A127" s="93"/>
      <c r="B127" s="69" t="s">
        <v>315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5"/>
      <c r="V127" s="5"/>
    </row>
    <row r="128" spans="1:22" ht="12.75">
      <c r="A128" s="93"/>
      <c r="B128" s="69" t="s">
        <v>363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5"/>
      <c r="V128" s="5"/>
    </row>
    <row r="129" spans="1:21" ht="12.75">
      <c r="A129" s="93"/>
      <c r="B129" s="69" t="s">
        <v>353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5"/>
    </row>
    <row r="130" spans="1:21" ht="12.75">
      <c r="A130" s="93"/>
      <c r="B130" s="69" t="s">
        <v>354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5"/>
    </row>
    <row r="131" spans="1:21" ht="12.75">
      <c r="A131" s="93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5"/>
    </row>
    <row r="132" spans="1:21" ht="12.75">
      <c r="A132" s="93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5"/>
    </row>
    <row r="133" spans="1:21" ht="12.75">
      <c r="A133" s="60" t="s">
        <v>201</v>
      </c>
      <c r="B133" s="29" t="s">
        <v>202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93"/>
      <c r="B134" s="9" t="s">
        <v>316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93"/>
      <c r="B135" s="9" t="s">
        <v>317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93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6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60" t="s">
        <v>203</v>
      </c>
      <c r="B138" s="3" t="s">
        <v>204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60"/>
      <c r="B139" s="9" t="s">
        <v>205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60"/>
      <c r="B140" s="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60"/>
      <c r="B141" s="9" t="s">
        <v>117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60" t="s">
        <v>206</v>
      </c>
      <c r="B142" s="3" t="s">
        <v>98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60"/>
      <c r="B143" s="9" t="s">
        <v>207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60"/>
      <c r="B144" s="3"/>
      <c r="C144" s="5"/>
      <c r="D144" s="5"/>
      <c r="E144" s="5"/>
      <c r="F144" s="5"/>
      <c r="G144" s="5"/>
      <c r="H144" s="5"/>
      <c r="I144" s="5"/>
      <c r="J144" s="72"/>
      <c r="K144" s="5"/>
      <c r="L144" s="72" t="s">
        <v>6</v>
      </c>
      <c r="M144" s="5"/>
      <c r="N144" s="5"/>
      <c r="O144" s="5"/>
      <c r="P144" s="72" t="s">
        <v>168</v>
      </c>
      <c r="Q144" s="5"/>
      <c r="R144" s="5"/>
      <c r="S144" s="5"/>
      <c r="T144" s="5"/>
      <c r="U144" s="5"/>
    </row>
    <row r="145" spans="1:21" ht="12.75">
      <c r="A145" s="60"/>
      <c r="B145" s="3"/>
      <c r="C145" s="5"/>
      <c r="D145" s="5"/>
      <c r="E145" s="5"/>
      <c r="F145" s="5"/>
      <c r="G145" s="5"/>
      <c r="H145" s="5"/>
      <c r="I145" s="5"/>
      <c r="J145" s="94"/>
      <c r="K145" s="5"/>
      <c r="L145" s="94" t="s">
        <v>8</v>
      </c>
      <c r="M145" s="5"/>
      <c r="N145" s="5"/>
      <c r="O145" s="5"/>
      <c r="P145" s="72" t="s">
        <v>9</v>
      </c>
      <c r="Q145" s="5"/>
      <c r="R145" s="5"/>
      <c r="S145" s="5"/>
      <c r="T145" s="5"/>
      <c r="U145" s="5"/>
    </row>
    <row r="146" spans="1:21" ht="15">
      <c r="A146" s="60"/>
      <c r="B146" s="3"/>
      <c r="C146" s="5"/>
      <c r="D146" s="5"/>
      <c r="E146" s="5"/>
      <c r="F146" s="5"/>
      <c r="G146" s="5"/>
      <c r="H146" s="5"/>
      <c r="I146" s="5"/>
      <c r="J146" s="89"/>
      <c r="K146" s="5"/>
      <c r="L146" s="89" t="s">
        <v>294</v>
      </c>
      <c r="M146" s="5"/>
      <c r="N146" s="5"/>
      <c r="O146" s="5"/>
      <c r="P146" s="89" t="s">
        <v>294</v>
      </c>
      <c r="Q146" s="5"/>
      <c r="R146" s="5"/>
      <c r="S146" s="5"/>
      <c r="T146" s="5"/>
      <c r="U146" s="5"/>
    </row>
    <row r="147" spans="1:21" ht="12.75">
      <c r="A147" s="60"/>
      <c r="B147" s="3"/>
      <c r="C147" s="5"/>
      <c r="D147" s="5"/>
      <c r="E147" s="5"/>
      <c r="F147" s="5"/>
      <c r="G147" s="5"/>
      <c r="H147" s="5"/>
      <c r="I147" s="5"/>
      <c r="J147" s="72"/>
      <c r="K147" s="5"/>
      <c r="L147" s="72" t="s">
        <v>10</v>
      </c>
      <c r="M147" s="5"/>
      <c r="N147" s="5"/>
      <c r="O147" s="5"/>
      <c r="P147" s="72" t="s">
        <v>10</v>
      </c>
      <c r="Q147" s="5"/>
      <c r="R147" s="5"/>
      <c r="S147" s="5"/>
      <c r="T147" s="5"/>
      <c r="U147" s="5"/>
    </row>
    <row r="148" spans="1:21" ht="12.75">
      <c r="A148" s="60"/>
      <c r="B148" s="3"/>
      <c r="C148" s="5" t="s">
        <v>208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60"/>
      <c r="B149" s="3"/>
      <c r="C149" s="5"/>
      <c r="D149" s="5" t="s">
        <v>209</v>
      </c>
      <c r="E149" s="5"/>
      <c r="F149" s="5"/>
      <c r="G149" s="5"/>
      <c r="H149" s="5"/>
      <c r="I149" s="5"/>
      <c r="J149" s="78"/>
      <c r="K149" s="5"/>
      <c r="L149" s="78">
        <v>11</v>
      </c>
      <c r="M149" s="5"/>
      <c r="N149" s="5"/>
      <c r="O149" s="5"/>
      <c r="P149" s="23">
        <v>74</v>
      </c>
      <c r="Q149" s="5"/>
      <c r="R149" s="5"/>
      <c r="S149" s="5"/>
      <c r="T149" s="5"/>
      <c r="U149" s="5"/>
    </row>
    <row r="150" spans="1:21" ht="12.75">
      <c r="A150" s="60"/>
      <c r="B150" s="3"/>
      <c r="C150" s="5"/>
      <c r="D150" s="5" t="s">
        <v>210</v>
      </c>
      <c r="E150" s="5"/>
      <c r="F150" s="5"/>
      <c r="G150" s="5"/>
      <c r="H150" s="5"/>
      <c r="I150" s="5"/>
      <c r="J150" s="78"/>
      <c r="K150" s="5"/>
      <c r="L150" s="23">
        <v>22</v>
      </c>
      <c r="M150" s="5"/>
      <c r="N150" s="5"/>
      <c r="O150" s="5"/>
      <c r="P150" s="23">
        <v>36</v>
      </c>
      <c r="Q150" s="5"/>
      <c r="R150" s="5"/>
      <c r="S150" s="5"/>
      <c r="T150" s="5"/>
      <c r="U150" s="5"/>
    </row>
    <row r="151" spans="1:21" ht="12.75">
      <c r="A151" s="60"/>
      <c r="B151" s="3"/>
      <c r="C151" s="5" t="s">
        <v>211</v>
      </c>
      <c r="D151" s="5"/>
      <c r="E151" s="5"/>
      <c r="F151" s="5"/>
      <c r="G151" s="5"/>
      <c r="H151" s="5"/>
      <c r="I151" s="5"/>
      <c r="J151" s="5"/>
      <c r="K151" s="5"/>
      <c r="L151" s="23">
        <v>86</v>
      </c>
      <c r="M151" s="23"/>
      <c r="N151" s="23"/>
      <c r="O151" s="23"/>
      <c r="P151" s="23">
        <v>86</v>
      </c>
      <c r="Q151" s="5"/>
      <c r="R151" s="5"/>
      <c r="S151" s="5"/>
      <c r="T151" s="5"/>
      <c r="U151" s="5"/>
    </row>
    <row r="152" spans="1:21" ht="12.75">
      <c r="A152" s="60"/>
      <c r="B152" s="3"/>
      <c r="C152" s="5" t="s">
        <v>276</v>
      </c>
      <c r="D152" s="5"/>
      <c r="E152" s="5"/>
      <c r="F152" s="5"/>
      <c r="G152" s="5"/>
      <c r="H152" s="5"/>
      <c r="I152" s="5"/>
      <c r="J152" s="78"/>
      <c r="K152" s="5"/>
      <c r="L152" s="23"/>
      <c r="M152" s="23"/>
      <c r="N152" s="23"/>
      <c r="O152" s="23"/>
      <c r="P152" s="23"/>
      <c r="Q152" s="5"/>
      <c r="R152" s="5"/>
      <c r="S152" s="5"/>
      <c r="T152" s="5"/>
      <c r="U152" s="5"/>
    </row>
    <row r="153" spans="1:21" ht="12.75">
      <c r="A153" s="60"/>
      <c r="B153" s="3"/>
      <c r="C153" s="5"/>
      <c r="D153" s="5" t="s">
        <v>209</v>
      </c>
      <c r="E153" s="5"/>
      <c r="F153" s="5"/>
      <c r="G153" s="5"/>
      <c r="H153" s="5"/>
      <c r="I153" s="5"/>
      <c r="J153" s="78"/>
      <c r="K153" s="5"/>
      <c r="L153" s="23">
        <v>25</v>
      </c>
      <c r="M153" s="23"/>
      <c r="N153" s="23"/>
      <c r="O153" s="23"/>
      <c r="P153" s="23">
        <v>-59</v>
      </c>
      <c r="Q153" s="5"/>
      <c r="R153" s="5"/>
      <c r="S153" s="5"/>
      <c r="T153" s="5"/>
      <c r="U153" s="5"/>
    </row>
    <row r="154" spans="1:21" ht="12.75">
      <c r="A154" s="60"/>
      <c r="B154" s="3"/>
      <c r="C154" s="5"/>
      <c r="D154" s="5" t="s">
        <v>210</v>
      </c>
      <c r="E154" s="5"/>
      <c r="F154" s="5"/>
      <c r="G154" s="5"/>
      <c r="H154" s="5"/>
      <c r="I154" s="5"/>
      <c r="J154" s="78"/>
      <c r="K154" s="5"/>
      <c r="L154" s="23">
        <v>0</v>
      </c>
      <c r="M154" s="23"/>
      <c r="N154" s="23"/>
      <c r="O154" s="23"/>
      <c r="P154" s="23">
        <v>0</v>
      </c>
      <c r="Q154" s="5"/>
      <c r="R154" s="5"/>
      <c r="S154" s="5"/>
      <c r="T154" s="5"/>
      <c r="U154" s="5"/>
    </row>
    <row r="155" spans="1:21" ht="12.75">
      <c r="A155" s="60"/>
      <c r="B155" s="3"/>
      <c r="C155" s="5" t="s">
        <v>212</v>
      </c>
      <c r="D155" s="5"/>
      <c r="E155" s="5"/>
      <c r="F155" s="5"/>
      <c r="G155" s="5"/>
      <c r="H155" s="5"/>
      <c r="I155" s="5"/>
      <c r="J155" s="5"/>
      <c r="K155" s="5"/>
      <c r="L155" s="23">
        <f>+P155</f>
        <v>0</v>
      </c>
      <c r="M155" s="23"/>
      <c r="N155" s="23"/>
      <c r="O155" s="23"/>
      <c r="P155" s="23">
        <f>ROUND(+'[2]Taxation'!AX27/1000,0)</f>
        <v>0</v>
      </c>
      <c r="Q155" s="5"/>
      <c r="R155" s="5"/>
      <c r="S155" s="5"/>
      <c r="T155" s="5"/>
      <c r="U155" s="5"/>
    </row>
    <row r="156" spans="1:21" ht="13.5" thickBot="1">
      <c r="A156" s="60"/>
      <c r="B156" s="9"/>
      <c r="C156" s="5"/>
      <c r="D156" s="5"/>
      <c r="E156" s="5"/>
      <c r="F156" s="5"/>
      <c r="G156" s="5"/>
      <c r="H156" s="5"/>
      <c r="I156" s="5"/>
      <c r="J156" s="5"/>
      <c r="K156" s="5"/>
      <c r="L156" s="79">
        <f>SUM(L149:L155)</f>
        <v>144</v>
      </c>
      <c r="M156" s="5"/>
      <c r="N156" s="5"/>
      <c r="O156" s="5"/>
      <c r="P156" s="79">
        <f>SUM(P149:P155)</f>
        <v>137</v>
      </c>
      <c r="Q156" s="5"/>
      <c r="R156" s="5"/>
      <c r="S156" s="5"/>
      <c r="T156" s="5"/>
      <c r="U156" s="5"/>
    </row>
    <row r="157" spans="1:21" ht="13.5" thickTop="1">
      <c r="A157" s="60"/>
      <c r="B157" s="9"/>
      <c r="C157" s="5"/>
      <c r="D157" s="5"/>
      <c r="E157" s="5"/>
      <c r="F157" s="5"/>
      <c r="G157" s="5"/>
      <c r="H157" s="5"/>
      <c r="I157" s="95"/>
      <c r="J157" s="5"/>
      <c r="K157" s="5"/>
      <c r="L157" s="5"/>
      <c r="M157" s="5"/>
      <c r="N157" s="5"/>
      <c r="O157" s="5"/>
      <c r="P157" s="95"/>
      <c r="Q157" s="5"/>
      <c r="R157" s="5"/>
      <c r="S157" s="5"/>
      <c r="T157" s="5"/>
      <c r="U157" s="5"/>
    </row>
    <row r="158" spans="1:21" ht="12.75">
      <c r="A158" s="60"/>
      <c r="B158" s="9" t="s">
        <v>318</v>
      </c>
      <c r="C158" s="5"/>
      <c r="D158" s="5"/>
      <c r="E158" s="5"/>
      <c r="F158" s="5"/>
      <c r="G158" s="5"/>
      <c r="H158" s="5"/>
      <c r="I158" s="95"/>
      <c r="J158" s="95"/>
      <c r="K158" s="9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60"/>
      <c r="B159" s="9" t="s">
        <v>319</v>
      </c>
      <c r="C159" s="5"/>
      <c r="D159" s="5"/>
      <c r="E159" s="5"/>
      <c r="F159" s="5"/>
      <c r="G159" s="5"/>
      <c r="H159" s="5"/>
      <c r="I159" s="95"/>
      <c r="J159" s="95"/>
      <c r="K159" s="9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60"/>
      <c r="B160" s="9" t="s">
        <v>320</v>
      </c>
      <c r="C160" s="5"/>
      <c r="D160" s="5"/>
      <c r="E160" s="5"/>
      <c r="F160" s="5"/>
      <c r="G160" s="5"/>
      <c r="H160" s="5"/>
      <c r="I160" s="95"/>
      <c r="J160" s="95"/>
      <c r="K160" s="9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60"/>
      <c r="B161" s="9"/>
      <c r="C161" s="5"/>
      <c r="D161" s="5"/>
      <c r="E161" s="5"/>
      <c r="F161" s="5"/>
      <c r="G161" s="5"/>
      <c r="H161" s="5"/>
      <c r="I161" s="95"/>
      <c r="J161" s="95"/>
      <c r="K161" s="9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60"/>
      <c r="B162" s="9"/>
      <c r="C162" s="5"/>
      <c r="D162" s="5"/>
      <c r="E162" s="5"/>
      <c r="F162" s="5"/>
      <c r="G162" s="5"/>
      <c r="H162" s="5"/>
      <c r="I162" s="95"/>
      <c r="J162" s="95"/>
      <c r="K162" s="9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60" t="s">
        <v>213</v>
      </c>
      <c r="B163" s="3" t="s">
        <v>214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60"/>
      <c r="B164" s="9" t="s">
        <v>215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60"/>
      <c r="B165" s="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60" t="s">
        <v>216</v>
      </c>
      <c r="B166" s="2" t="s">
        <v>217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11"/>
      <c r="B167" s="11" t="s">
        <v>218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5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11"/>
      <c r="B169" s="11" t="s">
        <v>12</v>
      </c>
      <c r="C169" s="5" t="s">
        <v>219</v>
      </c>
      <c r="D169" s="5"/>
      <c r="E169" s="5"/>
      <c r="F169" s="5"/>
      <c r="G169" s="5"/>
      <c r="H169" s="5"/>
      <c r="I169" s="5"/>
      <c r="J169" s="5"/>
      <c r="K169" s="96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72" t="s">
        <v>6</v>
      </c>
      <c r="M170" s="5"/>
      <c r="N170" s="5"/>
      <c r="O170" s="5"/>
      <c r="P170" s="72" t="s">
        <v>168</v>
      </c>
      <c r="Q170" s="5"/>
      <c r="R170" s="5"/>
      <c r="S170" s="5"/>
      <c r="T170" s="5"/>
      <c r="U170" s="5"/>
    </row>
    <row r="171" spans="1:21" ht="12.75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94" t="s">
        <v>8</v>
      </c>
      <c r="M171" s="5"/>
      <c r="N171" s="5"/>
      <c r="O171" s="5"/>
      <c r="P171" s="72" t="s">
        <v>9</v>
      </c>
      <c r="Q171" s="5"/>
      <c r="R171" s="5"/>
      <c r="S171" s="5"/>
      <c r="T171" s="5"/>
      <c r="U171" s="5"/>
    </row>
    <row r="172" spans="1:21" ht="15">
      <c r="A172" s="11"/>
      <c r="B172" s="11"/>
      <c r="C172" s="5"/>
      <c r="D172" s="5"/>
      <c r="E172" s="5"/>
      <c r="F172" s="5"/>
      <c r="G172" s="5"/>
      <c r="H172" s="5"/>
      <c r="I172" s="5"/>
      <c r="J172" s="97"/>
      <c r="K172" s="5"/>
      <c r="L172" s="89" t="str">
        <f>+L146</f>
        <v>30 June 2005</v>
      </c>
      <c r="M172" s="5"/>
      <c r="N172" s="5"/>
      <c r="O172" s="5"/>
      <c r="P172" s="89" t="str">
        <f>+P146</f>
        <v>30 June 2005</v>
      </c>
      <c r="Q172" s="5"/>
      <c r="R172" s="5"/>
      <c r="S172" s="5"/>
      <c r="T172" s="5"/>
      <c r="U172" s="5"/>
    </row>
    <row r="173" spans="1:21" ht="12.75">
      <c r="A173" s="11"/>
      <c r="B173" s="11"/>
      <c r="C173" s="5"/>
      <c r="D173" s="5"/>
      <c r="E173" s="5"/>
      <c r="F173" s="5"/>
      <c r="G173" s="5"/>
      <c r="H173" s="5"/>
      <c r="I173" s="5"/>
      <c r="J173" s="74"/>
      <c r="K173" s="5"/>
      <c r="L173" s="74" t="s">
        <v>10</v>
      </c>
      <c r="M173" s="5"/>
      <c r="N173" s="5"/>
      <c r="O173" s="5"/>
      <c r="P173" s="74" t="s">
        <v>10</v>
      </c>
      <c r="Q173" s="5"/>
      <c r="R173" s="5"/>
      <c r="S173" s="5"/>
      <c r="T173" s="5"/>
      <c r="U173" s="5"/>
    </row>
    <row r="174" spans="1:21" ht="6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96"/>
      <c r="Q174" s="5"/>
      <c r="R174" s="5"/>
      <c r="S174" s="5"/>
      <c r="T174" s="5"/>
      <c r="U174" s="5"/>
    </row>
    <row r="175" spans="1:21" ht="12.75">
      <c r="A175" s="11"/>
      <c r="B175" s="5"/>
      <c r="C175" s="5" t="s">
        <v>220</v>
      </c>
      <c r="D175" s="5"/>
      <c r="E175" s="5"/>
      <c r="F175" s="5"/>
      <c r="G175" s="5"/>
      <c r="H175" s="5"/>
      <c r="I175" s="5"/>
      <c r="J175" s="70"/>
      <c r="K175" s="5"/>
      <c r="L175" s="70">
        <v>6227</v>
      </c>
      <c r="M175" s="5"/>
      <c r="N175" s="5"/>
      <c r="O175" s="5"/>
      <c r="P175" s="70">
        <v>6227</v>
      </c>
      <c r="Q175" s="5"/>
      <c r="R175" s="5"/>
      <c r="S175" s="5"/>
      <c r="T175" s="5"/>
      <c r="U175" s="5"/>
    </row>
    <row r="176" spans="1:21" ht="12.75">
      <c r="A176" s="11"/>
      <c r="B176" s="5"/>
      <c r="C176" s="5" t="s">
        <v>221</v>
      </c>
      <c r="D176" s="5"/>
      <c r="E176" s="5"/>
      <c r="F176" s="5"/>
      <c r="G176" s="5"/>
      <c r="H176" s="5"/>
      <c r="I176" s="5"/>
      <c r="J176" s="70"/>
      <c r="K176" s="5"/>
      <c r="L176" s="70">
        <v>8908</v>
      </c>
      <c r="M176" s="5"/>
      <c r="N176" s="5"/>
      <c r="O176" s="5"/>
      <c r="P176" s="70">
        <v>8908</v>
      </c>
      <c r="Q176" s="5"/>
      <c r="R176" s="5"/>
      <c r="S176" s="5"/>
      <c r="T176" s="5"/>
      <c r="U176" s="5"/>
    </row>
    <row r="177" spans="1:21" ht="12.75">
      <c r="A177" s="11"/>
      <c r="B177" s="5"/>
      <c r="C177" s="11" t="s">
        <v>222</v>
      </c>
      <c r="D177" s="5"/>
      <c r="E177" s="5"/>
      <c r="F177" s="5"/>
      <c r="G177" s="5"/>
      <c r="H177" s="5"/>
      <c r="I177" s="5"/>
      <c r="J177" s="70"/>
      <c r="K177" s="5"/>
      <c r="L177" s="70">
        <f>+L176-L175</f>
        <v>2681</v>
      </c>
      <c r="M177" s="5"/>
      <c r="N177" s="5"/>
      <c r="O177" s="5"/>
      <c r="P177" s="70">
        <f>+P176-P175</f>
        <v>2681</v>
      </c>
      <c r="Q177" s="5"/>
      <c r="R177" s="5"/>
      <c r="S177" s="5"/>
      <c r="T177" s="5"/>
      <c r="U177" s="5"/>
    </row>
    <row r="178" spans="1:21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11"/>
      <c r="B179" s="11" t="s">
        <v>14</v>
      </c>
      <c r="C179" s="11" t="s">
        <v>321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73"/>
      <c r="Q179" s="5"/>
      <c r="R179" s="5"/>
      <c r="S179" s="5"/>
      <c r="T179" s="5"/>
      <c r="U179" s="5"/>
    </row>
    <row r="180" spans="1:21" ht="6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11"/>
      <c r="B181" s="5"/>
      <c r="C181" s="5" t="s">
        <v>223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72">
        <v>0</v>
      </c>
      <c r="Q181" s="5"/>
      <c r="R181" s="5"/>
      <c r="S181" s="5"/>
      <c r="T181" s="5"/>
      <c r="U181" s="5"/>
    </row>
    <row r="182" spans="1:21" ht="12.75">
      <c r="A182" s="11"/>
      <c r="B182" s="5"/>
      <c r="C182" s="5" t="s">
        <v>224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2.75">
      <c r="A183" s="11"/>
      <c r="B183" s="5"/>
      <c r="C183" s="11" t="s">
        <v>225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73">
        <v>0</v>
      </c>
      <c r="Q183" s="5"/>
      <c r="R183" s="5"/>
      <c r="S183" s="5"/>
      <c r="T183" s="5"/>
      <c r="U183" s="5"/>
    </row>
    <row r="184" spans="1:21" ht="12.75">
      <c r="A184" s="11"/>
      <c r="B184" s="5"/>
      <c r="C184" s="5" t="s">
        <v>226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73"/>
      <c r="Q184" s="5"/>
      <c r="R184" s="5"/>
      <c r="S184" s="5"/>
      <c r="T184" s="5"/>
      <c r="U184" s="5"/>
    </row>
    <row r="185" spans="1:21" ht="12.75">
      <c r="A185" s="5"/>
      <c r="B185" s="5"/>
      <c r="C185" s="11" t="s">
        <v>227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>
        <v>4542</v>
      </c>
      <c r="P185" s="71">
        <v>0</v>
      </c>
      <c r="Q185" s="5"/>
      <c r="R185" s="5"/>
      <c r="S185" s="5"/>
      <c r="T185" s="5"/>
      <c r="U185" s="5"/>
    </row>
    <row r="186" spans="1:21" ht="12.75">
      <c r="A186" s="5"/>
      <c r="B186" s="5"/>
      <c r="C186" s="1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71"/>
      <c r="Q186" s="5"/>
      <c r="R186" s="5"/>
      <c r="S186" s="5"/>
      <c r="T186" s="5"/>
      <c r="U186" s="5"/>
    </row>
    <row r="187" spans="1:21" ht="12.75">
      <c r="A187" s="60" t="s">
        <v>228</v>
      </c>
      <c r="B187" s="2" t="s">
        <v>229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98"/>
      <c r="B188" s="2" t="s">
        <v>12</v>
      </c>
      <c r="C188" s="11" t="s">
        <v>230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98"/>
      <c r="B189" s="2"/>
      <c r="C189" s="1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98"/>
      <c r="B190" s="2"/>
      <c r="C190" s="9" t="s">
        <v>322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2.75">
      <c r="A191" s="98"/>
      <c r="B191" s="2"/>
      <c r="C191" s="9" t="s">
        <v>323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2.75">
      <c r="A192" s="98"/>
      <c r="B192" s="2"/>
      <c r="C192" s="1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98"/>
      <c r="B193" s="2"/>
      <c r="C193" s="9" t="s">
        <v>324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2.75">
      <c r="A194" s="98"/>
      <c r="B194" s="2"/>
      <c r="C194" s="9" t="s">
        <v>325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>
      <c r="A195" s="98"/>
      <c r="B195" s="2"/>
      <c r="C195" s="9" t="s">
        <v>326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2.75">
      <c r="A196" s="98"/>
      <c r="B196" s="2"/>
      <c r="C196" s="9" t="s">
        <v>327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2.75">
      <c r="A197" s="98"/>
      <c r="B197" s="2"/>
      <c r="C197" s="9" t="s">
        <v>328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>
      <c r="A198" s="98"/>
      <c r="B198" s="2"/>
      <c r="C198" s="1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>
      <c r="A199" s="98"/>
      <c r="B199" s="2"/>
      <c r="C199" s="9" t="s">
        <v>329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2.75">
      <c r="A200" s="98"/>
      <c r="B200" s="2"/>
      <c r="C200" s="9" t="s">
        <v>330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98"/>
      <c r="B201" s="2"/>
      <c r="C201" s="1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2.75">
      <c r="A202" s="98"/>
      <c r="B202" s="2"/>
      <c r="C202" s="9" t="s">
        <v>331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98"/>
      <c r="B203" s="2"/>
      <c r="C203" s="9" t="s">
        <v>277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>
      <c r="A204" s="98"/>
      <c r="B204" s="2"/>
      <c r="C204" s="9" t="s">
        <v>332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>
      <c r="A205" s="98"/>
      <c r="B205" s="2"/>
      <c r="C205" s="9" t="s">
        <v>278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98"/>
      <c r="B206" s="2"/>
      <c r="C206" s="7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>
      <c r="A207" s="98"/>
      <c r="B207" s="2"/>
      <c r="C207" s="9" t="s">
        <v>333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>
      <c r="A208" s="98"/>
      <c r="B208" s="2"/>
      <c r="C208" s="9" t="s">
        <v>334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98"/>
      <c r="B209" s="2"/>
      <c r="C209" s="9" t="s">
        <v>364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98"/>
      <c r="B210" s="2"/>
      <c r="C210" s="9" t="s">
        <v>335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98"/>
      <c r="B211" s="2"/>
      <c r="C211" s="9" t="s">
        <v>336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98"/>
      <c r="B212" s="2"/>
      <c r="C212" s="9" t="s">
        <v>337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98"/>
      <c r="B213" s="2"/>
      <c r="C213" s="9" t="s">
        <v>338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98"/>
      <c r="B214" s="2"/>
      <c r="C214" s="9" t="s">
        <v>367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98"/>
      <c r="B215" s="2"/>
      <c r="C215" s="9" t="s">
        <v>366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98"/>
      <c r="B216" s="2"/>
      <c r="C216" s="9" t="s">
        <v>365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>
      <c r="A217" s="98"/>
      <c r="B217" s="2"/>
      <c r="C217" s="9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2.75">
      <c r="A218" s="98"/>
      <c r="B218" s="2"/>
      <c r="C218" s="9" t="s">
        <v>339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>
      <c r="A219" s="98"/>
      <c r="B219" s="2"/>
      <c r="C219" s="9" t="s">
        <v>340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98"/>
      <c r="B220" s="2"/>
      <c r="C220" s="9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2.75">
      <c r="A221" s="98"/>
      <c r="B221" s="2"/>
      <c r="C221" s="11" t="s">
        <v>73</v>
      </c>
      <c r="D221" s="5" t="s">
        <v>341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>
      <c r="A222" s="98"/>
      <c r="B222" s="2"/>
      <c r="C222" s="11" t="s">
        <v>75</v>
      </c>
      <c r="D222" s="5" t="s">
        <v>342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98"/>
      <c r="B223" s="2"/>
      <c r="C223" s="9"/>
      <c r="D223" s="5" t="s">
        <v>343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>
      <c r="A224" s="98"/>
      <c r="B224" s="2"/>
      <c r="C224" s="11" t="s">
        <v>77</v>
      </c>
      <c r="D224" s="5" t="s">
        <v>344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98"/>
      <c r="B225" s="2"/>
      <c r="C225" s="9"/>
      <c r="D225" s="5" t="s">
        <v>345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98"/>
      <c r="B226" s="2"/>
      <c r="C226" s="7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98"/>
      <c r="B227" s="2"/>
      <c r="C227" s="9" t="s">
        <v>346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98"/>
      <c r="B228" s="2"/>
      <c r="C228" s="9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60" t="s">
        <v>231</v>
      </c>
      <c r="B230" s="2" t="s">
        <v>232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99"/>
      <c r="B231" s="11" t="s">
        <v>347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6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96" t="s">
        <v>10</v>
      </c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5"/>
      <c r="B234" s="11" t="s">
        <v>233</v>
      </c>
      <c r="C234" s="5"/>
      <c r="D234" s="5"/>
      <c r="E234" s="5"/>
      <c r="F234" s="5"/>
      <c r="G234" s="5"/>
      <c r="H234" s="5"/>
      <c r="I234" s="5"/>
      <c r="J234" s="5"/>
      <c r="K234" s="5"/>
      <c r="L234" s="74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6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>
      <c r="A236" s="98" t="s">
        <v>0</v>
      </c>
      <c r="B236" s="11" t="s">
        <v>234</v>
      </c>
      <c r="C236" s="5"/>
      <c r="D236" s="5"/>
      <c r="E236" s="5"/>
      <c r="F236" s="5"/>
      <c r="G236" s="5"/>
      <c r="H236" s="5"/>
      <c r="I236" s="5"/>
      <c r="J236" s="5"/>
      <c r="K236" s="5"/>
      <c r="L236" s="73">
        <v>647255</v>
      </c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5"/>
      <c r="B237" s="11" t="s">
        <v>235</v>
      </c>
      <c r="C237" s="5"/>
      <c r="D237" s="5"/>
      <c r="E237" s="5"/>
      <c r="F237" s="5"/>
      <c r="G237" s="5"/>
      <c r="H237" s="5"/>
      <c r="I237" s="5"/>
      <c r="J237" s="5"/>
      <c r="K237" s="5"/>
      <c r="L237" s="100">
        <v>143031</v>
      </c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 customHeight="1" thickBo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76">
        <f>SUM(L236:L237)</f>
        <v>790286</v>
      </c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3.5" thickTop="1">
      <c r="A239" s="5"/>
      <c r="B239" s="9" t="s">
        <v>236</v>
      </c>
      <c r="C239" s="5"/>
      <c r="D239" s="5"/>
      <c r="E239" s="5"/>
      <c r="F239" s="10"/>
      <c r="G239" s="10"/>
      <c r="H239" s="1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8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3.5" thickBot="1">
      <c r="A241" s="5"/>
      <c r="B241" s="9" t="s">
        <v>234</v>
      </c>
      <c r="C241" s="5"/>
      <c r="D241" s="5"/>
      <c r="E241" s="5"/>
      <c r="F241" s="10"/>
      <c r="G241" s="10"/>
      <c r="H241" s="10"/>
      <c r="I241" s="5"/>
      <c r="J241" s="5"/>
      <c r="K241" s="5"/>
      <c r="L241" s="83">
        <v>61702</v>
      </c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9.75" customHeight="1" thickTop="1">
      <c r="A242" s="5"/>
      <c r="B242" s="11"/>
      <c r="C242" s="5"/>
      <c r="D242" s="5"/>
      <c r="E242" s="5"/>
      <c r="F242" s="10"/>
      <c r="G242" s="10"/>
      <c r="H242" s="1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98" t="s">
        <v>0</v>
      </c>
      <c r="B243" s="11" t="s">
        <v>237</v>
      </c>
      <c r="C243" s="5"/>
      <c r="D243" s="5"/>
      <c r="E243" s="5"/>
      <c r="F243" s="10"/>
      <c r="G243" s="10"/>
      <c r="H243" s="1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>
      <c r="A245" s="11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60" t="s">
        <v>238</v>
      </c>
      <c r="B246" s="2" t="s">
        <v>239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99"/>
      <c r="B247" s="11" t="s">
        <v>240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99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>
      <c r="A249" s="99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60" t="s">
        <v>241</v>
      </c>
      <c r="B250" s="2" t="s">
        <v>242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99"/>
      <c r="B251" s="11" t="s">
        <v>279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99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99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60" t="s">
        <v>243</v>
      </c>
      <c r="B254" s="2" t="s">
        <v>244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99"/>
      <c r="B255" s="11" t="s">
        <v>358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2.75">
      <c r="A256" s="99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2.75">
      <c r="A257" s="99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2.75">
      <c r="A258" s="60" t="s">
        <v>245</v>
      </c>
      <c r="B258" s="2" t="s">
        <v>246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2.75">
      <c r="A259" s="98"/>
      <c r="B259" s="2"/>
      <c r="C259" s="5"/>
      <c r="D259" s="5"/>
      <c r="E259" s="5"/>
      <c r="F259" s="5"/>
      <c r="G259" s="5"/>
      <c r="H259" s="5"/>
      <c r="I259" s="5"/>
      <c r="J259" s="72"/>
      <c r="K259" s="5"/>
      <c r="L259" s="72" t="s">
        <v>6</v>
      </c>
      <c r="M259" s="5"/>
      <c r="N259" s="5"/>
      <c r="O259" s="5"/>
      <c r="P259" s="72" t="s">
        <v>168</v>
      </c>
      <c r="Q259" s="5"/>
      <c r="R259" s="5"/>
      <c r="S259" s="5"/>
      <c r="T259" s="5"/>
      <c r="U259" s="5"/>
    </row>
    <row r="260" spans="1:21" ht="12.75">
      <c r="A260" s="98"/>
      <c r="B260" s="2"/>
      <c r="C260" s="5"/>
      <c r="D260" s="5"/>
      <c r="E260" s="5"/>
      <c r="F260" s="5"/>
      <c r="G260" s="5"/>
      <c r="H260" s="5"/>
      <c r="I260" s="5"/>
      <c r="J260" s="94"/>
      <c r="K260" s="5"/>
      <c r="L260" s="94" t="s">
        <v>8</v>
      </c>
      <c r="M260" s="5"/>
      <c r="N260" s="5"/>
      <c r="O260" s="5"/>
      <c r="P260" s="72" t="s">
        <v>9</v>
      </c>
      <c r="Q260" s="5"/>
      <c r="R260" s="5"/>
      <c r="S260" s="5"/>
      <c r="T260" s="5"/>
      <c r="U260" s="5"/>
    </row>
    <row r="261" spans="1:21" ht="15">
      <c r="A261" s="98"/>
      <c r="B261" s="2"/>
      <c r="C261" s="5"/>
      <c r="D261" s="5"/>
      <c r="E261" s="5"/>
      <c r="F261" s="5"/>
      <c r="G261" s="5"/>
      <c r="H261" s="5"/>
      <c r="I261" s="5"/>
      <c r="J261" s="89"/>
      <c r="K261" s="5"/>
      <c r="L261" s="89" t="str">
        <f>+L172</f>
        <v>30 June 2005</v>
      </c>
      <c r="M261" s="5"/>
      <c r="N261" s="5"/>
      <c r="O261" s="5"/>
      <c r="P261" s="89" t="str">
        <f>P172</f>
        <v>30 June 2005</v>
      </c>
      <c r="Q261" s="5"/>
      <c r="R261" s="5"/>
      <c r="S261" s="5"/>
      <c r="T261" s="5"/>
      <c r="U261" s="5"/>
    </row>
    <row r="262" spans="1:21" ht="12.75">
      <c r="A262" s="98"/>
      <c r="B262" s="2"/>
      <c r="C262" s="101" t="s">
        <v>247</v>
      </c>
      <c r="D262" s="5"/>
      <c r="E262" s="5"/>
      <c r="F262" s="5"/>
      <c r="G262" s="5"/>
      <c r="H262" s="5"/>
      <c r="I262" s="5"/>
      <c r="J262" s="7"/>
      <c r="K262" s="5"/>
      <c r="L262" s="7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98"/>
      <c r="B263" s="2"/>
      <c r="C263" s="5" t="s">
        <v>248</v>
      </c>
      <c r="D263" s="5"/>
      <c r="E263" s="5"/>
      <c r="F263" s="5"/>
      <c r="G263" s="5"/>
      <c r="H263" s="5"/>
      <c r="I263" s="5"/>
      <c r="J263" s="10"/>
      <c r="K263" s="5"/>
      <c r="L263" s="10">
        <v>-50492</v>
      </c>
      <c r="M263" s="5"/>
      <c r="N263" s="5"/>
      <c r="O263" s="5"/>
      <c r="P263" s="10">
        <f>+'[2]pl'!N44</f>
        <v>-128819</v>
      </c>
      <c r="Q263" s="5"/>
      <c r="R263" s="5"/>
      <c r="S263" s="5"/>
      <c r="T263" s="5"/>
      <c r="U263" s="5"/>
    </row>
    <row r="264" spans="1:21" ht="12.75">
      <c r="A264" s="98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99"/>
      <c r="B265" s="11"/>
      <c r="C265" s="5" t="s">
        <v>249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99"/>
      <c r="B266" s="9"/>
      <c r="C266" s="5" t="s">
        <v>250</v>
      </c>
      <c r="D266" s="5"/>
      <c r="E266" s="5"/>
      <c r="F266" s="5"/>
      <c r="G266" s="5"/>
      <c r="H266" s="5"/>
      <c r="I266" s="5"/>
      <c r="J266" s="10"/>
      <c r="K266" s="5"/>
      <c r="L266" s="10">
        <v>508381</v>
      </c>
      <c r="M266" s="5"/>
      <c r="N266" s="5"/>
      <c r="O266" s="5"/>
      <c r="P266" s="10">
        <v>508381</v>
      </c>
      <c r="Q266" s="5"/>
      <c r="R266" s="5"/>
      <c r="S266" s="5"/>
      <c r="T266" s="5"/>
      <c r="U266" s="5"/>
    </row>
    <row r="267" spans="1:21" ht="12.75">
      <c r="A267" s="11"/>
      <c r="B267" s="11"/>
      <c r="C267" s="5" t="s">
        <v>251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11"/>
      <c r="B268" s="11"/>
      <c r="C268" s="5" t="s">
        <v>252</v>
      </c>
      <c r="D268" s="5"/>
      <c r="E268" s="5"/>
      <c r="F268" s="5"/>
      <c r="G268" s="5"/>
      <c r="H268" s="5"/>
      <c r="I268" s="5"/>
      <c r="J268" s="10"/>
      <c r="K268" s="5"/>
      <c r="L268" s="10">
        <v>0</v>
      </c>
      <c r="M268" s="5"/>
      <c r="N268" s="5"/>
      <c r="O268" s="5"/>
      <c r="P268" s="10">
        <v>0</v>
      </c>
      <c r="Q268" s="5"/>
      <c r="R268" s="5"/>
      <c r="S268" s="5"/>
      <c r="T268" s="5"/>
      <c r="U268" s="5"/>
    </row>
    <row r="269" spans="1:21" ht="12.75">
      <c r="A269" s="11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3.5" thickBot="1">
      <c r="A270" s="11"/>
      <c r="B270" s="11"/>
      <c r="C270" s="5" t="s">
        <v>253</v>
      </c>
      <c r="D270" s="5"/>
      <c r="E270" s="5"/>
      <c r="F270" s="5"/>
      <c r="G270" s="5"/>
      <c r="H270" s="5"/>
      <c r="I270" s="5"/>
      <c r="J270" s="5"/>
      <c r="K270" s="5"/>
      <c r="L270" s="102">
        <f>+ROUND(L263/L266*100,2)</f>
        <v>-9.93</v>
      </c>
      <c r="M270" s="5"/>
      <c r="N270" s="5"/>
      <c r="O270" s="5"/>
      <c r="P270" s="102">
        <f>+ROUND(P263/P266*100,2)</f>
        <v>-25.34</v>
      </c>
      <c r="Q270" s="5"/>
      <c r="R270" s="5"/>
      <c r="S270" s="5"/>
      <c r="T270" s="5"/>
      <c r="U270" s="5"/>
    </row>
    <row r="271" spans="1:21" ht="13.5" thickTop="1">
      <c r="A271" s="11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3.5" thickBot="1">
      <c r="A272" s="11"/>
      <c r="B272" s="11"/>
      <c r="C272" s="101" t="s">
        <v>254</v>
      </c>
      <c r="D272" s="5"/>
      <c r="E272" s="5"/>
      <c r="F272" s="5"/>
      <c r="G272" s="5"/>
      <c r="H272" s="5"/>
      <c r="I272" s="5"/>
      <c r="J272" s="5"/>
      <c r="K272" s="5"/>
      <c r="L272" s="103" t="s">
        <v>43</v>
      </c>
      <c r="M272" s="5"/>
      <c r="N272" s="5"/>
      <c r="O272" s="5"/>
      <c r="P272" s="103" t="s">
        <v>43</v>
      </c>
      <c r="Q272" s="5"/>
      <c r="R272" s="5"/>
      <c r="S272" s="5"/>
      <c r="T272" s="5"/>
      <c r="U272" s="5"/>
    </row>
    <row r="273" spans="1:21" ht="13.5" thickTop="1">
      <c r="A273" s="11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2.75">
      <c r="A274" s="11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78" t="s">
        <v>255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>
      <c r="A277" s="104" t="s">
        <v>256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7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7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7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105" t="s">
        <v>257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106" t="s">
        <v>258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7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2.75">
      <c r="A284" s="105" t="s">
        <v>259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2.75">
      <c r="A285" s="113" t="s">
        <v>360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</sheetData>
  <printOptions/>
  <pageMargins left="0.75" right="0.26" top="1" bottom="1" header="0.5" footer="0.5"/>
  <pageSetup horizontalDpi="600" verticalDpi="600" orientation="portrait" paperSize="9" scale="85" r:id="rId1"/>
  <rowBreaks count="4" manualBreakCount="4">
    <brk id="51" max="255" man="1"/>
    <brk id="112" max="255" man="1"/>
    <brk id="164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Mycom Berhad</cp:lastModifiedBy>
  <cp:lastPrinted>2005-08-26T09:19:04Z</cp:lastPrinted>
  <dcterms:created xsi:type="dcterms:W3CDTF">2004-05-20T07:57:26Z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